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PAM\"/>
    </mc:Choice>
  </mc:AlternateContent>
  <bookViews>
    <workbookView xWindow="-120" yWindow="-120" windowWidth="29040" windowHeight="15990"/>
  </bookViews>
  <sheets>
    <sheet name="Sgto PAM I Trimstre 2023" sheetId="6"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H49" i="6" l="1"/>
  <c r="AG46" i="6"/>
  <c r="AH46" i="6"/>
  <c r="O17" i="6" l="1"/>
  <c r="W24" i="6" l="1"/>
  <c r="O24" i="6"/>
  <c r="W36" i="6" l="1"/>
  <c r="Q36" i="6"/>
  <c r="Q35" i="6"/>
  <c r="S35" i="6"/>
  <c r="U35" i="6"/>
  <c r="W34" i="6"/>
  <c r="U34" i="6"/>
  <c r="S34" i="6"/>
  <c r="Q34" i="6"/>
  <c r="W33" i="6"/>
  <c r="U33" i="6"/>
  <c r="S33" i="6"/>
  <c r="U32" i="6"/>
  <c r="S32" i="6"/>
  <c r="U30" i="6"/>
  <c r="S30" i="6"/>
  <c r="U29" i="6"/>
  <c r="S29" i="6"/>
  <c r="U31" i="6"/>
  <c r="S31" i="6"/>
  <c r="W11" i="6" l="1"/>
  <c r="O12" i="6"/>
  <c r="AH45" i="6" l="1"/>
  <c r="AG45" i="6"/>
  <c r="U45" i="6"/>
  <c r="S45" i="6"/>
  <c r="Q45" i="6"/>
  <c r="O45" i="6"/>
  <c r="W45" i="6" s="1"/>
  <c r="U36" i="6" l="1"/>
  <c r="U44" i="6" l="1"/>
  <c r="U43" i="6"/>
  <c r="U42" i="6"/>
  <c r="U15" i="6" l="1"/>
  <c r="S28" i="6" l="1"/>
  <c r="AH51" i="6" l="1"/>
  <c r="AH42" i="6"/>
  <c r="AH40" i="6" l="1"/>
  <c r="U39" i="6"/>
  <c r="AH12" i="6" l="1"/>
  <c r="AH9" i="6"/>
  <c r="U28" i="6" l="1"/>
  <c r="U11" i="6" l="1"/>
  <c r="V9" i="6"/>
  <c r="S19" i="6" l="1"/>
  <c r="AH39" i="6" l="1"/>
  <c r="S39" i="6"/>
  <c r="Q39" i="6"/>
  <c r="O39" i="6"/>
  <c r="W39" i="6" l="1"/>
  <c r="AH47" i="6"/>
  <c r="U49" i="6"/>
  <c r="Q49" i="6"/>
  <c r="O49" i="6"/>
  <c r="Q48" i="6"/>
  <c r="O48" i="6"/>
  <c r="AH17" i="6"/>
  <c r="AH13" i="6"/>
  <c r="W49" i="6" l="1"/>
  <c r="W48" i="6"/>
  <c r="S36" i="6"/>
  <c r="S53" i="6" l="1"/>
  <c r="U53" i="6"/>
  <c r="Q53" i="6"/>
  <c r="O53" i="6"/>
  <c r="W53" i="6" l="1"/>
  <c r="AG9" i="6"/>
  <c r="S11" i="6" l="1"/>
  <c r="S44" i="6"/>
  <c r="S43" i="6"/>
  <c r="S42" i="6"/>
  <c r="S41" i="6" l="1"/>
  <c r="S40" i="6"/>
  <c r="Q43" i="6" l="1"/>
  <c r="Q44" i="6"/>
  <c r="U17" i="6" l="1"/>
  <c r="U16" i="6"/>
  <c r="W40" i="6"/>
  <c r="U40" i="6"/>
  <c r="O38" i="6"/>
  <c r="W38" i="6" s="1"/>
  <c r="U38" i="6"/>
  <c r="O13" i="6" l="1"/>
  <c r="W13" i="6" s="1"/>
  <c r="W22" i="6" l="1"/>
  <c r="Q42" i="6" l="1"/>
  <c r="W32" i="6" l="1"/>
  <c r="S15" i="6"/>
  <c r="Q15" i="6"/>
  <c r="O15" i="6"/>
  <c r="W15" i="6" l="1"/>
  <c r="O35" i="6"/>
  <c r="O34" i="6"/>
  <c r="Q11" i="6" l="1"/>
  <c r="U56" i="6"/>
  <c r="S56" i="6"/>
  <c r="Q56" i="6"/>
  <c r="O56" i="6"/>
  <c r="S55" i="6"/>
  <c r="Q55" i="6"/>
  <c r="O55" i="6"/>
  <c r="S54" i="6"/>
  <c r="Q54" i="6"/>
  <c r="O54" i="6"/>
  <c r="U52" i="6"/>
  <c r="Q52" i="6"/>
  <c r="O52" i="6"/>
  <c r="U51" i="6"/>
  <c r="Q51" i="6"/>
  <c r="O51" i="6"/>
  <c r="U50" i="6"/>
  <c r="W50" i="6" s="1"/>
  <c r="U47" i="6"/>
  <c r="Q47" i="6"/>
  <c r="O47" i="6"/>
  <c r="O46" i="6"/>
  <c r="O44" i="6"/>
  <c r="W44" i="6" s="1"/>
  <c r="O43" i="6"/>
  <c r="W43" i="6" s="1"/>
  <c r="O42" i="6"/>
  <c r="W42" i="6" s="1"/>
  <c r="W41" i="6"/>
  <c r="U41" i="6"/>
  <c r="U37" i="6"/>
  <c r="W37" i="6" s="1"/>
  <c r="O36" i="6"/>
  <c r="W31" i="6"/>
  <c r="W30" i="6"/>
  <c r="AH28" i="6"/>
  <c r="AG28" i="6"/>
  <c r="O28" i="6"/>
  <c r="U27" i="6"/>
  <c r="S27" i="6"/>
  <c r="Q27" i="6"/>
  <c r="O27" i="6"/>
  <c r="U26" i="6"/>
  <c r="S26" i="6"/>
  <c r="Q26" i="6"/>
  <c r="O26" i="6"/>
  <c r="O25" i="6"/>
  <c r="W25" i="6" s="1"/>
  <c r="U24" i="6"/>
  <c r="S24" i="6"/>
  <c r="O23" i="6"/>
  <c r="W23" i="6" s="1"/>
  <c r="O22" i="6"/>
  <c r="O21" i="6"/>
  <c r="W21" i="6" s="1"/>
  <c r="S20" i="6"/>
  <c r="Q20" i="6"/>
  <c r="O20" i="6"/>
  <c r="Q19" i="6"/>
  <c r="O19" i="6"/>
  <c r="AH18" i="6"/>
  <c r="O18" i="6"/>
  <c r="S17" i="6"/>
  <c r="S16" i="6"/>
  <c r="Q16" i="6"/>
  <c r="O16" i="6"/>
  <c r="O14" i="6"/>
  <c r="AG12" i="6"/>
  <c r="W12" i="6"/>
  <c r="AG11" i="6"/>
  <c r="O11" i="6"/>
  <c r="AG10" i="6"/>
  <c r="V10" i="6"/>
  <c r="W28" i="6" l="1"/>
  <c r="W16" i="6"/>
  <c r="W14" i="6"/>
  <c r="W51" i="6"/>
  <c r="W17" i="6"/>
  <c r="W54" i="6"/>
  <c r="W52" i="6"/>
  <c r="W20" i="6"/>
  <c r="O9" i="6"/>
  <c r="W19" i="6"/>
  <c r="W47" i="6"/>
  <c r="W55" i="6"/>
  <c r="W56" i="6"/>
  <c r="O10" i="6"/>
  <c r="W46" i="6"/>
  <c r="W26" i="6"/>
  <c r="W27" i="6"/>
  <c r="W29" i="6"/>
  <c r="W18" i="6"/>
  <c r="W9" i="6" l="1"/>
  <c r="W10" i="6"/>
</calcChain>
</file>

<file path=xl/comments1.xml><?xml version="1.0" encoding="utf-8"?>
<comments xmlns="http://schemas.openxmlformats.org/spreadsheetml/2006/main">
  <authors>
    <author>Rosalba Alferez Lombana</author>
    <author>Nidia Giraldo Cruz</author>
  </authors>
  <commentList>
    <comment ref="X6" authorId="0" shapeId="0">
      <text>
        <r>
          <rPr>
            <sz val="9"/>
            <color indexed="81"/>
            <rFont val="Tahoma"/>
            <family val="2"/>
          </rPr>
          <t xml:space="preserve">
</t>
        </r>
      </text>
    </comment>
    <comment ref="F9" authorId="1" shapeId="0">
      <text>
        <r>
          <rPr>
            <b/>
            <sz val="9"/>
            <color indexed="81"/>
            <rFont val="Tahoma"/>
            <family val="2"/>
          </rPr>
          <t>Nidia Giraldo Cruz:</t>
        </r>
        <r>
          <rPr>
            <sz val="9"/>
            <color indexed="81"/>
            <rFont val="Tahoma"/>
            <family val="2"/>
          </rPr>
          <t xml:space="preserve">
Codigo BPIN.2021005850043</t>
        </r>
      </text>
    </comment>
    <comment ref="AI9" authorId="1" shapeId="0">
      <text>
        <r>
          <rPr>
            <b/>
            <sz val="9"/>
            <color indexed="81"/>
            <rFont val="Tahoma"/>
            <family val="2"/>
          </rPr>
          <t xml:space="preserve">Nidia Giraldo Cruz: Proyecto
</t>
        </r>
        <r>
          <rPr>
            <sz val="9"/>
            <color indexed="81"/>
            <rFont val="Tahoma"/>
            <family val="2"/>
          </rPr>
          <t xml:space="preserve">
ASISTENCIA TÉCNICA INTEGRAL
PARA EL FORTALECIMIENTO DE
CAPACIDADES DE LOS
ESTABLECIMIENTOS EDUCATIVOS
Y MEJORAMIENTO DEL SECTOR
EDUCATIVO EN CASANARE</t>
        </r>
      </text>
    </comment>
  </commentList>
</comments>
</file>

<file path=xl/sharedStrings.xml><?xml version="1.0" encoding="utf-8"?>
<sst xmlns="http://schemas.openxmlformats.org/spreadsheetml/2006/main" count="445" uniqueCount="289">
  <si>
    <t>SECRETARÍA DE EDUCACIÓN DE CASANARE</t>
  </si>
  <si>
    <t>D02. MEJORAMIENTO CONTINUO DE LAS INSTITUCIONES EDUCATIVAS</t>
  </si>
  <si>
    <t xml:space="preserve">Codigo: </t>
  </si>
  <si>
    <t>UBICACIÓN GEOGRAFICA</t>
  </si>
  <si>
    <t>METAS</t>
  </si>
  <si>
    <t>INDICADORES</t>
  </si>
  <si>
    <t>OBSERVACIONES</t>
  </si>
  <si>
    <t>D02.01 PLAN DE APOYO AL MEJORAMIENTO PAM 2020-2023</t>
  </si>
  <si>
    <t>Vigencia: 2020-2023</t>
  </si>
  <si>
    <t>Urbano</t>
  </si>
  <si>
    <t>Rural</t>
  </si>
  <si>
    <t>PRIMER TRIMESTRE</t>
  </si>
  <si>
    <t>SEGUNDO TRIMESTRE</t>
  </si>
  <si>
    <t>TERCER TRIMESTRE</t>
  </si>
  <si>
    <t>CUARTO TRIMESTRE</t>
  </si>
  <si>
    <t>META PLAN DE DESARROLLO DEPARTAMENTAL</t>
  </si>
  <si>
    <t>P</t>
  </si>
  <si>
    <t>E</t>
  </si>
  <si>
    <t>RESPONSABLE</t>
  </si>
  <si>
    <t xml:space="preserve">TAREAS REALIZADAS </t>
  </si>
  <si>
    <t>ACCIONES EJECUTADAS</t>
  </si>
  <si>
    <t xml:space="preserve">CANTIDAD DE LA META PLAN DESARROLLO </t>
  </si>
  <si>
    <t>INDICADOR DE LA META PLAN DESARROLLO DEPARTAMENTAL</t>
  </si>
  <si>
    <t>OBJETIVO ESTRATEGICO PAM</t>
  </si>
  <si>
    <t>FUENTE DE FINANCIACION</t>
  </si>
  <si>
    <t xml:space="preserve">AVANCE DE SEGUIMIENTO  FÍSICO </t>
  </si>
  <si>
    <t>AVANCE DE SEGUIMIENTO  FINANCIERO</t>
  </si>
  <si>
    <t>TOTAL  PROGRAMADO/EJECUTADO</t>
  </si>
  <si>
    <t>Acompañamiento a los Establecimientos Educativos y su gestión escolar</t>
  </si>
  <si>
    <t>X</t>
  </si>
  <si>
    <t>Capacitación en procesos y uso de los sistemas de información de gestión de la calidad.
Asistencia técnica integral a los directivos docentes, docentes y administración en las instituciones educativas.</t>
  </si>
  <si>
    <t>Personas beneficiadas con procesos de formación en los sistemas de información de gestión de la calidad.
Directivos docentes, docentes y administrativos con asistencia técnica integral.</t>
  </si>
  <si>
    <t>Acompañar a los EE en la formulación, elaboración y seguimiento al proyecto educativo institucional (PEI),  evidenciando estos procesos en el sistema de información pertinente.</t>
  </si>
  <si>
    <t>A diciembre 31 de 2023 , 69 E.E actualizados.</t>
  </si>
  <si>
    <t>69 E.E con PMI revisados,  formulados, elaborados y revisados/100</t>
  </si>
  <si>
    <t>Asistencia técnica integral a los directivos docentes, docentes y administración en las instituciones educativas.</t>
  </si>
  <si>
    <t>Directivos docentes, docentes y administrativos con asistencia técnica integral.</t>
  </si>
  <si>
    <t>69 Manuales de convivencia escolar revisados y resignificado acorde al sistema Nacional de convivencia escolar/100</t>
  </si>
  <si>
    <t xml:space="preserve">
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</si>
  <si>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Establecimientos educativos fortalecidos con los programas pedagógicos transversales.</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</si>
  <si>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</si>
  <si>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</si>
  <si>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</si>
  <si>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</si>
  <si>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Fortalecer la estrategia preventiva contra el consumo de sustencias psicoactivas y alcohólicas en los establecimientos educativos.</t>
  </si>
  <si>
    <t>Establecimientos educativos con la estrategia preventiva de consumo de sustancias psicoactivas y alcohólicas</t>
  </si>
  <si>
    <t>Fortalecer las estrategias de aprendizaje de las competencias ciudadanas para que los estudiantes tomen decisiones frente a su proyecto de vida.</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</si>
  <si>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</si>
  <si>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</si>
  <si>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Implementar la estrategia de escuela de padres con enfoque de prevención, violencia de género, equidad, derechos de la mujer, y habilidades para la vida en los establecimientos educativos.</t>
  </si>
  <si>
    <t>Estrategias implementadas.</t>
  </si>
  <si>
    <t>1. Cronograma de revisión y retroalimentación de la estrategia preventiva de la escuela de padres 
2. Asistencia técnica y orientación a comunidades educativas que propendan a la prevención de situaciones negativas de los jovenes.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</si>
  <si>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</si>
  <si>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Fortalecer estrategias de mejoramiento de la calidad, en la comunidad educativa.</t>
  </si>
  <si>
    <t>Comunidad educativa fortalecida con estrategias de mejoramiento de la calida educativa.</t>
  </si>
  <si>
    <t>Orientar la autoevaluación institucional de los establecimientos educativos privados como ejercicio participativo y crítico  y como una herramienta de gestión orientada al  mejoramiento de la calidad del servicio educativo</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</si>
  <si>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</si>
  <si>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</si>
  <si>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</si>
  <si>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Orientar el proceso de evaluación anual de desempeño laboral de los docentes y directivos docentes regulados por el Decreto Ley 1278 de 2002, con un enfoque de mejoramiento permanente.</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</si>
  <si>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</si>
  <si>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</si>
  <si>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</si>
  <si>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</si>
  <si>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</si>
  <si>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</si>
  <si>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</si>
  <si>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Implementar el plan territorial de formación docente </t>
  </si>
  <si>
    <t>Plan territorial de formación docente implementado.</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</si>
  <si>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</si>
  <si>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</si>
  <si>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Implementar una estrategia de bilinguismo en las instituciones educativas.</t>
  </si>
  <si>
    <t>Estrategias de bilinguismo implementadas.</t>
  </si>
  <si>
    <t>Implementar la estrategia de bilingüismo en las instituciones educativas  del Departamento.</t>
  </si>
  <si>
    <t>A 2023  implementar (01) estrategia de bilingüismo en las instituciones educativas  del Departamento.</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</si>
  <si>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</si>
  <si>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</si>
  <si>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</si>
  <si>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Acompañar a los E.E del Departamento en el día E  como escenario de sensibilización, reflexión y analisis sobre resultados obtenidos en el indice sintetico de calidad educativa.</t>
  </si>
  <si>
    <t>Al año 2023 brindar acompañamiento anual para la realización en los EE del día E  según las disposiciones del MEN</t>
  </si>
  <si>
    <t>x</t>
  </si>
  <si>
    <t>Acompañar los procesos de divulgación de fechas para  aplicación de pruebas SUPERATÉ CON EL SABER</t>
  </si>
  <si>
    <t>Al año 2023, haber acompañado anualmente a 60 EE, en el proceso de aplicación pruebas SUPERATÉ CON EL SABER.</t>
  </si>
  <si>
    <t>1. Cronograma de revisión y acompañamientos en la aplicación de las pruebas SUPERATÉ CON EL SABER.
2. Emitir circulares, correos y llamadas a los diferentes E.E en los procesos de aplicación de pruebas y reporte de resultados</t>
  </si>
  <si>
    <t>Fortalecer los procesos de las modalidades de la educación media en los establecimientos educativos.</t>
  </si>
  <si>
    <t>Establecimientos educativos fortalecidos en las diferentes modalidades.</t>
  </si>
  <si>
    <t xml:space="preserve"> A 2023 42 EE fortalecidos en la doble titulación de los estudiantes de la educación media.</t>
  </si>
  <si>
    <t>Garantizar derechos de formación y actualización a los docentes del Departamento de Casanare</t>
  </si>
  <si>
    <t>Atender niños y niñas en preescolar con educación inicial en el marco de la atención integral.</t>
  </si>
  <si>
    <t>Implementación de la educación inicial en el marco de la atención integral, generando estrategias para el tránsito armónico de los niños</t>
  </si>
  <si>
    <t xml:space="preserve"> a 2023 atender 3,000 niños y niñas en preescolar con educación inicial en el marco de la atención integral</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</si>
  <si>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</si>
  <si>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</si>
  <si>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 la educación afrocolombiana en las Instituciones educativas del Departamento.</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</si>
  <si>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</si>
  <si>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</si>
  <si>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</si>
  <si>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</si>
  <si>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Instituciones educativas oficiales, no oficiales. ETDH y las CEA con Inspección y vigilancia garanteizados.</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</si>
  <si>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</si>
  <si>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</si>
  <si>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</si>
  <si>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Formular mallas curriculares en los proyectos etnoeducativos comunicativas comunitarios.</t>
  </si>
  <si>
    <t>Educación pertinente y adecuada a los contextos sociales y culturales, con currículos que respondan a las necesidades de la población escolar de la mano con la comunidad</t>
  </si>
  <si>
    <t>Construcción de materiales didácticos y pedagógicos en relación con el sistema educativo índigena propio. SEP</t>
  </si>
  <si>
    <t>Al 2023 Garantizar (03) mesas de concertación etnoeducativas.</t>
  </si>
  <si>
    <t>03 Mesas de concertación etnoeducativas garantizadas/100.</t>
  </si>
  <si>
    <t>1. Cronograma de cumplimiento para la construcción de materiales didácticos y pedagógicos del sistema educativo indígena propio. 
2. Reproducción de material de apoyo a procesos de formación en etnoeducacion.</t>
  </si>
  <si>
    <t>Garantizar las mesas de concertación etnoeducativas.</t>
  </si>
  <si>
    <t>Uso, apropiación y desarrollo de contendidos con ayuda de las tics.</t>
  </si>
  <si>
    <t>Ampliar la cobertura y fortalecer la conectividad en los establecimientos educativos.</t>
  </si>
  <si>
    <t>Establecimientos educativos con servicio de conectividad.</t>
  </si>
  <si>
    <t>Fortalecer el ecosistema digital en los E.E , promoviendo la apropiación y el uso pedagógico de los medios y las tecnologías de la información y la comunicación (TIC)</t>
  </si>
  <si>
    <t>Al año 2023, Ampliar la cobertura y fortalecer la conectividad en los establecimientos educativos.</t>
  </si>
  <si>
    <t>Adquisición de tecnologías para estudiantes e instituciones educativas.</t>
  </si>
  <si>
    <t>Estudiantes e insituciones beneficiados</t>
  </si>
  <si>
    <t>Al año 2023 adquirir  tecnologías para estudiantes e Instituciones educativas</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</si>
  <si>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</si>
  <si>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</si>
  <si>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</si>
  <si>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GLADYS SANDOVAL Y OMAIRA BONILLA Profesional Universitario Calidad Educativa.</t>
  </si>
  <si>
    <t>NIDIA GIRALDO CRUZ Profesional Especializado Calidad Educativa.</t>
  </si>
  <si>
    <t>GLADYS SANDOVAL Profesional Universitario Calidad Educativa.</t>
  </si>
  <si>
    <t>CÉSAR AUGUSTO LÓPEZ CARMONA, Profesional Universitario Calidad Educativa.</t>
  </si>
  <si>
    <t>BENEDICTA CORREA Profesional Universitario Calidad Educativa</t>
  </si>
  <si>
    <t>MARLEN ROCIO ANGEL Profesional Universitario de Inspección y vigilancia.</t>
  </si>
  <si>
    <t>Johana Rodriguez Profesional Universitario Calidad Educativa</t>
  </si>
  <si>
    <t xml:space="preserve">Gestión </t>
  </si>
  <si>
    <t>Gestión</t>
  </si>
  <si>
    <t>SGP</t>
  </si>
  <si>
    <t>SGR</t>
  </si>
  <si>
    <t>Esta en proceso de formulación del proyecto por SGR</t>
  </si>
  <si>
    <t xml:space="preserve">Esta información es referente al programa de conexión total del MEN. En referencia al proyecto de MinCiencias con recursos de gestión se está avanzando en cuánto a  los Kits de realidad vitual y sus contenidos. </t>
  </si>
  <si>
    <t>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</si>
  <si>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 xml:space="preserve"> A 2023 40  EE Públicos acompañados y apoyados en el programa PTA</t>
  </si>
  <si>
    <t>Al año 2023 realizar seguimiento pedagogico a 34 EE, que cuentan con jornada unica.</t>
  </si>
  <si>
    <t>Gestión.</t>
  </si>
  <si>
    <t>BPIN: 2020005850025</t>
  </si>
  <si>
    <t>Se realizarón cursos con los docentes a traves de Oracle Academy en 12 IE del departamento de Casanare.</t>
  </si>
  <si>
    <t xml:space="preserve">300  docentes certificados en lenguajes de programación por la empresa ORACLE
</t>
  </si>
  <si>
    <t>ICLD</t>
  </si>
  <si>
    <t>Inspección y vigilancia</t>
  </si>
  <si>
    <t>Elaboró o Proyecto: Profesional Especializado SED.</t>
  </si>
  <si>
    <t>Revisó:</t>
  </si>
  <si>
    <t xml:space="preserve">Director de Calidad Educativa </t>
  </si>
  <si>
    <t>Aprobó:</t>
  </si>
  <si>
    <t>BPIN: 2021005850043</t>
  </si>
  <si>
    <t>1. Cronograma del proceso de autoevaluación institucional.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3.Capacitar en el uso del aplicativo EVI.
4. Monitorear el cargue de los resultados de la autoevaluación y de la información complementaria en la plataforma EVI.
5. Expedir las resoluciones autorizando la adopción de régimen y de tarifas para cada año lectivo.</t>
  </si>
  <si>
    <t xml:space="preserve">
1. Organizar y divulgar el proceso de evaluación anual de desempeño laboral en la entidad territorial.
2. Verificar la efectiva y oportuna realización de la evaluación.
3. Elaborar el consolidado de los resultados de evaluación de desempeño en la entidad territorial.
4. Analizar los resultados de la evaluación  de desempeño  como insumo para el plan territorial de formación docente y para el diseño y la implementación de planes de apoyo al mejoramiento.
5. Prestar asistencia técnica a los evaluadores en el desarrollo del proceso.
6. Orientar el ejercicio del proceso evaluativo con un enfoque de mejoramiento continuo.
</t>
  </si>
  <si>
    <t xml:space="preserve">1.Asistencia técnica para revisar el sistema institucional de evaluación de los estudiantes (SIEE).
2. Prestar asistencia técnica a los establecimientos educativos en la definición,  implementación, revisión y ajuste del sistema institucional de evaluación de estudiantes.
3. Recopilar información sobre el análisis y seguimiento  de los  EE a los  SIEE.
4. Elaborar consolidado de la información sobre los procesos de  evaluación y seguimiento al SIEE por parte de los EE.
5. Analizar la información consolidada.
6. Realizar jornada de reflexión pedagógica sobre evaluación Interna de los aprendizajes de los estudiantes.
</t>
  </si>
  <si>
    <t xml:space="preserve">
1. Análisis de resultados de seguimiento  al Sistema Institucional de Evaluación de Estudiantes.
2. Análisis de resultados en las pruebas externas.
3. Análisis de resultados de la evaluación de desempeño de docentes y directivos docentes.
4. Análisis de resultados de la autoevaluación de los establecimientos educativos oficiales.
</t>
  </si>
  <si>
    <t xml:space="preserve">
1. Socialización de las herramientas y metodologias para el desarrollo de la jornada E dia  en los E.E
2. Diseño e implementación de planes de fortalecimiento académico en las 69 IE del Departamento</t>
  </si>
  <si>
    <t xml:space="preserve">  </t>
  </si>
  <si>
    <t xml:space="preserve">El Ministerio expidió  la resolución que contempla la realización del día E. </t>
  </si>
  <si>
    <t>1. Disminución de la brecha digital; dos cumputadores por estudiante; esto depende de la realización del diagnóstico junto con los directivos Docentes (basura tecnológica, número de equipos por Sede, entre otros)                                                               2.  Implementación de alarmas, cámaras y control de acceso en los Establecimientos Educativos del Departamento; para ello se consolida la información solicitada a  los Rectores.                      3. Construcción de sistema fotovoltaico SFV autónomos para el suministro de energía eléctrica en escuelas rurales de zonas no interconectadas del depto de Casanare.</t>
  </si>
  <si>
    <t xml:space="preserve">5433 COMPUTADORES en 57 sedes educativas (Pore, Paz de Ariporo, Tauramena, Monterrey y Hatocorozal). Estudiantes de instituciones beneficiados/100 </t>
  </si>
  <si>
    <t xml:space="preserve">30.000 Estudiantes de instituciones beneficiados/100 </t>
  </si>
  <si>
    <t xml:space="preserve">Se pretende tambien dotar a 102 sedes educativas más de los municipios de Hatocorozal y Paz de Ariporo por apalancamiento del proyecto de obras por impuestos, beneficiándoles con aprox. 5.000 equipos tecnológiocos. </t>
  </si>
  <si>
    <t>Apalancamiento  de impuestos de obras de empresas privadas en alianzas.</t>
  </si>
  <si>
    <t>Niños y niñas en preescolar atendidos con educación inicial en el marco de la atención integral.</t>
  </si>
  <si>
    <t xml:space="preserve">A diciembre 31 de 2023 , 69 E.E con PEI actualizados e implementados. En los cuales se incluye los 6 establecimientos indígenas </t>
  </si>
  <si>
    <t>63 E.E con PEI  revisados, formulados, elaborados /100</t>
  </si>
  <si>
    <t>69 Manuales de convivencia escolar revisados y resignificados acorde al Sistema Nacional de Convivencia Escolar/100</t>
  </si>
  <si>
    <t>Comunidad educativa fortalecida con estrategias de mejoramiento de la calidad educativa.</t>
  </si>
  <si>
    <t>Número Estudiantes de grados 10° y 11° de educación media con doble titulación /100</t>
  </si>
  <si>
    <t xml:space="preserve"> 2. Revisión de los planes de área de la media técnica de las instituciones educativas articuladas al programa de doble titulación con el SENA.</t>
  </si>
  <si>
    <t xml:space="preserve">1. Cronograma de revisión y retroalimentación para la doble titulación de los estudiantes.
 2. .Gestión y coordinación entre SENA y Secretaria de Educción Departamental para orientar el acceso y matrícula de estudiantes de los grados de 10 y 11° a la formación para doble titulación.  </t>
  </si>
  <si>
    <t>3. Asistencia técnica a los comites de convivencia escolar institucional y Municipal.
 4. Seguimiento de su funcionalidad.
5. Emitir circular reiterando la actualización y seguimiento anual del gobierno escolar.                Mejorar la operatividad de los comites de convivencia escolar  de las instituciones educativas del departamento.</t>
  </si>
  <si>
    <t xml:space="preserve">16 establecimientos educativos privados, orientados en el ejercicio de la autoevaluación institucional/100 </t>
  </si>
  <si>
    <t>40 E.E Atendidos y fortalecidos con el programa PTA/100</t>
  </si>
  <si>
    <t>COMPONENTES  PAM</t>
  </si>
  <si>
    <t>Acompañar a   los EE en formulación, elaboración y seguimiento del plan de mejoramiento institucional (PMI), evidenciando estos procesos en el sistema de información pertinente.</t>
  </si>
  <si>
    <t>1. Cronograma de revisión y retroalimentación del PMI.                                                                                                                                                                                                                                                           2.Revisión de los PMI.
3. Formación a directivos docentes y docentes sobre PMI.</t>
  </si>
  <si>
    <t xml:space="preserve">A 2023, 16 EE PRIVADOS orientados en autoevaluación Institucional </t>
  </si>
  <si>
    <t>448 Docentes de preescolar y de educación inicial implementan lineamientos curriculares.</t>
  </si>
  <si>
    <t>1. Cronograma de revisión y seguimiento pedagógico al programa de jornada única.
2. Asistencia tecnica para verificar el cumplimiento del enfasis, como la praxis de cada uno de los documentos pedagogicos de la IE.
3. Seguimiento y analisis del impacto de la jornada única en la permanencia de los estudiantes.</t>
  </si>
  <si>
    <t>1. Cronograma de revisión y retroalimentación del PEI.
 2. Revisión de los PEI.
3. Formación a directivos docentes y docentes sobre PEI.
4. Retroalimentación del PEI.
5. Seguimiento a la retroalimentación del PEI.</t>
  </si>
  <si>
    <t xml:space="preserve">1.Cronograma de revisión y actualización de las 6 mallas curriculares de los proyectos etnoeducativos comunitarios.
2. Acompañamento y asistencia técnica para la  revisión y actualización de mallas curriculares etnoeducativas.
</t>
  </si>
  <si>
    <t>Plan Territorial de Formación Docente implementado.</t>
  </si>
  <si>
    <t>A 2023 Implementar el Plan Territorial de Formación Docente, en las 69 IE</t>
  </si>
  <si>
    <t xml:space="preserve">Elaborar estudios Previos , soporte para realizar  Foro Departamental  Educativo con la participación de 100 docentes y presentación de  experiencias significativas, </t>
  </si>
  <si>
    <t>6 I.E  indígenas atendidas en el PEC. Proyecto Educativo Comunitario/100</t>
  </si>
  <si>
    <t>69 instituciones educativas  que incorporan  la educación inclusiva  a los  PEI ( según Decreto 1421 de 2017)/100</t>
  </si>
  <si>
    <t>1. Cronograma de A.T integral orientado a PEC  indígenas de 6  I.E.                                                                    2.Realizar Asistencias técnicas integrales a 6  I.E en los componentes del PEC</t>
  </si>
  <si>
    <t>TOTAL  PROGRAMADO     /EJECUTADO</t>
  </si>
  <si>
    <t xml:space="preserve">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ampliara la cobertura de las sedes beneficiadas, se proyecta darles servicios de conectividad a 69  sedes y/o Instituciones educativas
Se dará inicio a la prestación de servicio al proyecto FORTALECIMIENTO DE CAPACIDADES DE CTEI PARA LA INNOVACIÓN EDUCATIVA EN EDUCACIÓN BÁSICA Y MEDIA MEDIANTE USO DE TICS EN IE OFICIALES DEL DEPARTAMENTO beneficiando a 10 IE urbanas del departamento.
</t>
  </si>
  <si>
    <t xml:space="preserve">1. Emitir orientaciones mediante circulares, para la implementación del proceso de autoevaluación institucional.
2. Analizar los resultados de la autoevaluación institucional de los establecimientos educativos.
3. Elaborar el consolidado de los resultados de los EE de la entidad territorial.
4. Realizar análisis de los resultados consolidados.
5. Prestar asistencia técnica a los EE en la aplicación de la Guía para el Mejoramiento Institucional.
</t>
  </si>
  <si>
    <r>
      <t>Acompañar la</t>
    </r>
    <r>
      <rPr>
        <sz val="8"/>
        <color rgb="FFFF0000"/>
        <rFont val="Arial"/>
        <family val="2"/>
      </rPr>
      <t xml:space="preserve"> </t>
    </r>
    <r>
      <rPr>
        <sz val="8"/>
        <rFont val="Arial"/>
        <family val="2"/>
      </rPr>
      <t>actualización del manual de convivencia escolar en las E.E del Departamento teniendo en cuenta el sistema Nacional de convivencia escolar</t>
    </r>
  </si>
  <si>
    <t>A 2023 69 EE Implementaran estrategia  ESCUELA DE PADRES con enfoque de prevención,  violencia de género, equidad, derechos de la mujer y habilidades para vida.</t>
  </si>
  <si>
    <t xml:space="preserve">a 2023 63 EE oficiales orientados en  el proceso de evaluación anual de desempeño laboral de los docentes y directivos docentes </t>
  </si>
  <si>
    <t xml:space="preserve">
1. Coordinar con el ICFES  y apoyar la  aplicación de evaluaciones externas . 
2. Divulgar los lineamientos para el análisis e interpretación de los resultados.
3. Realizar los análisis de resultados de evaluaciones externas identificando fortalezas y oportunidades de mejora en áreas para cada Establecimiento Educativo y de manera general para la entidad territorial.
4. Divulgar los resultados de las evaluaciones externas de estudiantes a la comunidad educativa.
5. Acompañar a los Establecimientos Educativos en el análisis y uso de los resultados de las evaluaciones externas para la definición de acciones en su PMI.
</t>
  </si>
  <si>
    <t xml:space="preserve">Número EE articulados al programa de Doble Titulación/100 </t>
  </si>
  <si>
    <t>Formación de Docentes y Directivos Docentes</t>
  </si>
  <si>
    <t>69 Establecimientos educativos fortalecidos con los programas pedagógicos Transversales_PPT</t>
  </si>
  <si>
    <t>Número Estudiantes de grados 10° y 11° de educación media matriculados y articulados a doble titulación /100</t>
  </si>
  <si>
    <t>A 2023 4700 estudiantes de educación media articulados al programa de doble titulación con el SENA.</t>
  </si>
  <si>
    <t xml:space="preserve">1. Realizar el monitoreo, revisión seguimiento al proceso de matrícula de estudiantes de articulación para la doble titulación  - SENA.
 2. .Gestión y coordinación entre SENA y Secretaria de Educción Departamental para orientar el acceso y matrícula de estudiantes de los grados de 10 y 11° a la formación para doble titulación.  </t>
  </si>
  <si>
    <t>Número Estudiantes de grados 10° y 11°  con orientación vocacional /100</t>
  </si>
  <si>
    <t>Fortalecer la educación media técnica en articulación con los diferentes niveles educativos del Departamento de Casanare</t>
  </si>
  <si>
    <t xml:space="preserve"> A 2023 4959  de grados 10 y 11 estudiantes de la educación media con orientación vocacional  y 44 docentes con orientación curricular</t>
  </si>
  <si>
    <t xml:space="preserve">1. Realizar acompañamiento a los E.E en la actualización y revisión de cumplimiento a la ruta de atención integral de convivencia  a 20 Instituciones Educativas. y respectivo seguimiento.
2. Talleres de acompañamiento a los E.E en la actualización y resignificación de  manuales de convivencia.                                                                                3.    Implementar   Ley 1620  y Guía 49                                            </t>
  </si>
  <si>
    <t>1. Cronograma de revisión para la implementación del plan territorial de formación docente.
2. Formación integral a docentes del departamento.  
3. Actualización y fortalecimiento de docentes en manejo de recursos técnológicos aplicados a la educación.
4. Formación a docentes de la Escuela Normal  Superior de Monterrey</t>
  </si>
  <si>
    <t>Cuatro (04) Foros Educativos Departamentales/100</t>
  </si>
  <si>
    <t xml:space="preserve">1. Realizar foros Departamentales de conformidad con la orientaciones y lineamientos del MEN.
</t>
  </si>
  <si>
    <t xml:space="preserve"> -Anualmente realizar foros municipales y uno departamental con partipación en el foro educativo nacional.                       -</t>
  </si>
  <si>
    <t>Un (01) Plan Territorial de Formación Docente Formulado e implementado /100</t>
  </si>
  <si>
    <t>A 2023 69 EE Fortaleceran la estrategia   preventiva contra el consumo de SUSTANCIAS PSICOACTIVAS y ALCOHÓLICAS</t>
  </si>
  <si>
    <t>7 Documentos _materiales didácticos de apoyo</t>
  </si>
  <si>
    <t>60 E.E acompañados en el proceso de aplicación de pruebas Supérate con el SABER/100</t>
  </si>
  <si>
    <t>65 I.E  atendidas integralmente en el marco de la educación inicial/100</t>
  </si>
  <si>
    <t xml:space="preserve">En cumplimiento de las acciones contenidas en el plan operativo anual de inspección y vigilancia, se ha realizado la vigilancia a 16 establecimientos educativos, específicamente 6  para el tercer trimestre, entre oficiales no oficales, ETDH y  CEA.                                                                                      Para el 2020 se actualizo el Reglamento Territorial de Inspección y vigilancia de la Educación, mediante la Resolución 2166 del 15_12_2020, el cual se socializó en los 69 E.E.                                                                                 eN Durante el rediseño y actualizacion del proceso de inspección y vigilancia de la educación en el Departamento, se creó la Resolución 2167 orientado al régimen sancionatorio de Inspección y Vigilancia.
</t>
  </si>
  <si>
    <t xml:space="preserve">Poner en marcha el proyecto  de Formación Docente: FORTALECIMIENTO  Y CUALIFICACIÓN  DOCENTE EN EL DEPARTAMENTO DE CASANARE"  parte integral del PTFD, a ejecutarse hasta el 2023  .      El proyecto se encuentra en la revisión del MEN, toda vez que se requirió la certificación de los municipios de las necesidades planteadas.                 </t>
  </si>
  <si>
    <t>Brindar servicio de conectividad a las distintas sedes tanto  urbanas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</si>
  <si>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SGR/ Pasa a Gestión y por ICLD</t>
  </si>
  <si>
    <t xml:space="preserve">06 mallas curriculares etnoeducativas  Caño Mochuelo actualizadas  y en aplicación  /100. </t>
  </si>
  <si>
    <t>3 Documentos _materiales didácticos de apoyo</t>
  </si>
  <si>
    <t>Formación docente en 34 I.E de 11 municipios</t>
  </si>
  <si>
    <t xml:space="preserve">Formación de docentes en el tema de : Trata de personas y matrimonio servíl, prevención del abuspo sexual, prevención del suicidio, rutas de atención a vulnerabilidad de los niños, prevención del delito y istema de responsabilidad penal en adolescentes y educación para la sexualidad.    Nota: 4to trimestre de 45 programados se formaron 65 docentes . Pra un total de 195 docentes </t>
  </si>
  <si>
    <t xml:space="preserve">BPIN: 2020005850110 </t>
  </si>
  <si>
    <t xml:space="preserve"> 56 Establecimientos educativos con servicio de conectividad/100 Incluye 23 establecimientos indígenas para (2023)</t>
  </si>
  <si>
    <t xml:space="preserve">Requerir a las I.E la información sobre el desarrollo de los planes de prestación de servicio obligatorio de los estudiantes de los grados 10 y 11.            De las 69 I.E existentes se ha evaluado, realizado la verificación, seguimiento y control a 31 establecimientos educativos sobre servicio social obligatorio La trasavilidad se encuentra en los formatos FO-GE-14 instrumento de evaluación de E.E y en FO-GE-17 instrumento de seguimiento y control de inspección y vigilancia </t>
  </si>
  <si>
    <t xml:space="preserve">Elaborar  plan de acción 2022 que direccione la ejecución del PTFD.                                                                             Actualizar  Decreto de conformación  y funcionamiento del  Comité de Formación Docente.                                                Por gestión se realizó en primer trimestre la formación integral a docentes con apoyo del MEN y otros aliados.             Toda vez que no se ha podido acceder a recursos de regalía por el proyecto presentado al MEN, se viene realizado formación por gestión con personal profesional de la Dirección de Calidad , Asistencias técnicas del MEN y algunas universidades . </t>
  </si>
  <si>
    <t xml:space="preserve">52.300
</t>
  </si>
  <si>
    <t xml:space="preserve">Se esta realizando la formulación del proyecto de dotaciones tecnológicas para beneficiar otro sector del departamento de Casanare.       </t>
  </si>
  <si>
    <t>CONVENIO SENA CO1_PCCNTR2119427</t>
  </si>
  <si>
    <t>60 EE con Estrategia de BILINGUISMO implementada/100</t>
  </si>
  <si>
    <t>BPIN: 2020005850017</t>
  </si>
  <si>
    <t>69 EE con la Estrategia implementada  ESCUELA DE PADRES con enfoque de prevención,  violencia de género, equidad, derechos de la mujer y habilidades para vida./100</t>
  </si>
  <si>
    <t>Fortalecimiento  al proceso de Inspección,  Vigilancia  y Control del servicio públoco educativo de los 18 municipios certificados  del depto de Casanare.</t>
  </si>
  <si>
    <t xml:space="preserve">1. Seguimiento al proceso de implementación del Decreto 1421 de 2017(educación inclusiva).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  </t>
  </si>
  <si>
    <t>GarantIrizar la inspección y vigilancia sobre la prestación del servicio educativo a instituciones educativas oficilales, no oficilaes, ETDH y las CEA.</t>
  </si>
  <si>
    <t>34 E.E  de JORNADA ÚNICA/100</t>
  </si>
  <si>
    <t>60  E.E con día E desarrollaldo/100</t>
  </si>
  <si>
    <t>Secretaria de Educación  de Casanare</t>
  </si>
  <si>
    <t>Se esta realizando la formulación del proyecto de dotación de equipos tecnológicos para los EE del departamento de Casanare dónde se tiene priorizados los resguardos indigenas debido a los compromisos en las mesas de concertación y otras sedes según su necesidad.                            Por apalancamiento a los proyectos de obras por impuestos se beneficiaran 5 municipios ( Tauramena, Monterrey, Pore, Paz deAriporo), donde se dotarán de equipos tecnológicos , se realizarán capacitaciones y recolección de basura tecnológica.    Para el 3er trimestre se entregaron 5. 434 computadores a 57 sedes de I.E.  En el  4TO TRIMESTRE DE CUBIERON CON COMPUTADORES DE LOS MUNICIPIODE  PORE, TAURAMENA y  MONTERREY . Quedó pendiente para el 2023 Hatocorozal</t>
  </si>
  <si>
    <t xml:space="preserve">BPIN: 2020000585029    Se realizó  la legalización de los CPSP a mediados de febrero.    </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</si>
  <si>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</si>
  <si>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Se programaron fechas para asistencias técnicas con los diferentes docentes para  encuentros virtuales, y de estas asistencias se deben generar  actas y compromisos en la retroalimentación de cada uno de los PPT, de 69 I.E, en  18  municipios del departemnto. En el desarrollo de las actividades programadas,  durante el I Primer  trimestre del 2023, se atendieron  6 IE de 5 municipios,  así:  PORE: Antonio Nariño,  Rafael Uribe Uribe.   MONTERREY:  IT Diversificado de Monterrey.   NUNCHIA : Salvador Camacho Roldán. SABANALARGA: IE Manuel Elkin Patarroyo.   SACAMA: ITA  Antonio Nariño.  Para un total de 123 docentes impactados con la formacion de los PPT, realizada por seis (6) profesionales de apoyo  de la Dirección Calidad.</t>
  </si>
  <si>
    <t>1. Cronograma de revisión y retroalimentación de los PPT en los EE.
2. Asistencia técnica en los procesos de  formulación, planeación y seguimiento a cada uno de los 6 PPT en el PEI. Las I.E que vienen siendo atendidadas se fortalecerán con los acompañamientos a fin de entregar  proyectos pedagógicos transversales actualizados.
3. Revisión de cada uno de los 6 PPT.
3. Formación a directivos docentes y docentes sobre PPT.
4. Retroalimentación del PPT.
5. Seguimiento a la retroalimentación del PPT.         Nota: Para el 2023 se amplía el cubrimento de PPT al total de las 69  instituciones educativas, a fin de dar cumplimiento con la meta del PDD 2020-2023.</t>
  </si>
  <si>
    <t>Se realizaron mesas de trabajo sobre lineamientos técnicos y actividades rectoras en la primera infancia, con el fin de fortalecer las orientaciones  tecnicas y legales , las estrategias pedagógicas , el plan de estudios y el PEI de nivel preescolar de las I.E intervenidas.   Durante el primer trimestre  se impactaron 21 I.E de 12 municipios.  Aguazul : San Agustín;    Maní : Jesús Bernal Pinzón;  HatoCorozal:  Antonio Martínez Delgado y Luis Hernández Vargas;   Paz de Ariporo: Técnico Industrial El Palmarar, I.T Empresarial del Norte- ITENCA, Juan José Rondón, Nuestra Señora de Manare, Sagrado Corazón, Francisco José de Caldas;   Orocué:Luis Carlos Galán Sarmiento;  Nunchía: Antonio Nariño y Salvador Camacho Roldán; Trinidad: Técnico Integrado de Trinidad ;   Pore: Rafael Uribe Uribe; Tauramena : José María Córdoba y Centro Regional de Investigación y Educación de Tauramena -CRIET, IE del LLano;   Támara: Arturo Salazar Mejia; Monterrey: Escuela Normal Superior de Mrey  y  Técnico Diversificado; Villanueva: Ezequiel Moreno y Dpiaz, San Agustín y Fabio Riveros.   Se logró obtener una matrícula de 1788 estudiantes según el SIMAT2023 superando lo programado de 366 estudiantes.  79 docentes implementan educación inicial.</t>
  </si>
  <si>
    <t>MONITOREO Y SEGUIMIENTO  FECHA: MARZO 31 de 2023</t>
  </si>
  <si>
    <t>SEGUIMIENTO DEL PLAN DE APOYO AL MEJORAMIENTO EDUCATIVO  2023</t>
  </si>
  <si>
    <t xml:space="preserve">02 mallas curriculares etnoeducativas  de Chaparral-Barro Negro, y El Duya _OROCUÉ actualizadas  y en aplicación  /100. </t>
  </si>
  <si>
    <t>1. Cronograma de concertación de las mesas etnoeducativas.
2. Realizar 3 mesas de concertación etnoeducativa  anual durante 3 años: 2021, 2022 y 2023 (por valor de $60.000.000 en 2023)</t>
  </si>
  <si>
    <t>Mallas curriculares etnoeducativas formuladas. $150.000.000</t>
  </si>
  <si>
    <t>Materiales pedagógicos construidos $100.000.000</t>
  </si>
  <si>
    <t>Mesas de concertación etnoeducativas garantizadas. $60.000.000</t>
  </si>
  <si>
    <t>Instituciones con foralecimiento de la afrocolombianidad. $50.000.000</t>
  </si>
  <si>
    <t xml:space="preserve">Elaborar Estudios Previos para el cumplimiento de la meta e indicador, orientado a la contrucción de mallas curriculares, en dos institucipones de 2 resguardos indígenas  Chaparral Brronegro- Támara  y el Duya de Orocué..  Se reprograma con la nueva contratación 2 mallas curriculares  (Lengua materna de primaria - Chaparral )  y los  materiales  didácticos orientados a los grados de 1 a 5 primaria ) . y El Duya sólo trabajara con material didáctico      </t>
  </si>
  <si>
    <t>BPIN: 2020005850109 . Proy por valor de $360.000.000</t>
  </si>
  <si>
    <t>BPIN: 2021005850042   Valor  total Py 2023 $120.637.440,</t>
  </si>
  <si>
    <r>
      <t xml:space="preserve">Durante el primer trimestre se  revisaron y  realizaron las respectivas retroalimentaciones del PEI, de manera progresiva, en el nivel del preescolar y Jornada única en aproximadamente 20 I.E .      Durante el primer trimestre  se impactaron 21 I.E de 12 municipios.  Aguazul : San Agustín;    Maní : Jesús Bernal Pinzón;  HatoCorozal:  Antonio Martínez Delgado y Luis Hernández Vargas;   Paz de Ariporo: Técnico Industrial El Palmarar, I.T Empresarial del Norte- ITENCA, Juan José Rondón, Nuestra Señora de Manare, Sagrado Corazón, Francisco José de Caldas;   Orocué:Luis Carlos Galán Sarmiento;  Nunchía: Antonio Nariño y Salvador Camacho Roldán; Trinidad: Técnico Integrado de Trinidad ;   Pore: Rafael Uribe Uribe; Tauramena : José María Córdoba y Centro Regional de Investigación y Educación de Tauramena -CRIET, IE del LLano;   Támara: Arturo Salazar Mejia; Monterrey: Escuela Normal Superior de Mrey  y  Técnico Diversificado; Villanueva: Ezequiel Moreno y Díaz, San Agustín y Fabio Riveros                                                                                                                                                                                             En todos los niveles  en las siguientes Instituciones eduactivas, así, 1. La revisión del PEI en  todos los niveles :  ITENCA  -Paz de Ariporo; El Banco -Pore;  EL CUSIANA y SIGLO XXI  de Tauramena; POZO PETROLERO - Trinidad ; LEÓN DE GREIFF, LUIS MARÍA JIMÉNEZ , LA TURUA y CAMILO TÓRRES RESTREPO- Aguazul;   JORGE ELIECER GAITÁN -La Salina.                                          </t>
    </r>
    <r>
      <rPr>
        <u/>
        <sz val="7"/>
        <rFont val="Arial"/>
        <family val="2"/>
      </rPr>
      <t xml:space="preserve"> </t>
    </r>
    <r>
      <rPr>
        <sz val="7"/>
        <rFont val="Arial"/>
        <family val="2"/>
      </rPr>
      <t xml:space="preserve">      </t>
    </r>
  </si>
  <si>
    <t>1. Realizar  2 talleres en los diferentes componentes del PEC  en cada una de las 6  instituciones educativas   y mesas técnicas, seguimiento y orientación PEC.   I.E idígenas:  Murewom Wayuri, Lisa Maneni, Alegaxu, IEA Pudi, Yamotsinemu y Siukaro.  En el I  trimestre no se programaron AT.</t>
  </si>
  <si>
    <t xml:space="preserve">Durante el primer trimestre, a la par de la revisión de los PEI, conjuntamente se revisa y retroalimentan 10 Planes de  Mejoramiento Institucional- PMI  en las siguientes Instituciones eduactivas: :   ITENCA  -Paz de Ariporo;  EL BANCO -Pore;  EL CUSIANA y SIGLO XXI  de Tauramena; POZO PETROLERO - Trinidad ; LEÓN DE GREIFF, LUIS MARÍA JIMÉNEZ , LA TURUA y CAMILO TÓRRES RESTREPO- Aguazul; JORGE ELIECER GAITÁN -La Salina.                                                 </t>
  </si>
  <si>
    <t>60 Establecimientos educativos fortalecidos en la diferentes modalidades de educación media/100</t>
  </si>
  <si>
    <t>Para el 2023 no se programarón actividades orientadas al fortalecimiento de las modalidades de educación media, en tanto ya se cumplió con la meta en el PDD en el 2022.</t>
  </si>
  <si>
    <t>No se realizó contratación de personal porque la meta del PDD  ya se cumplió.</t>
  </si>
  <si>
    <t>BPIN 2021005850076  Nuevo valor ajustado del Py $</t>
  </si>
  <si>
    <t xml:space="preserve"> A 2023  60 EE fortalecidos en las diferentes modalidades de educación media/1</t>
  </si>
  <si>
    <t>Número docentes de la educación media asistidos con orientación curricular /100</t>
  </si>
  <si>
    <t xml:space="preserve">Desarrollar el Convenio de cooperación SENA -Departamento de Casanare para facilitar la doble titulación de 4.700 estudiantes de grado 11° de las instituciones educativas de media y media técnica.   Para el primer  trimestre, se calcula 2358  estudiantes aprendices  de grado 11 pagos con ARL, que estarían proyectados para la doble titulación de no presentarse retiros y/o deserciones.       Lo programado se estima en 1.250 estudiantes articulados al programa de doble titulación con el SENA </t>
  </si>
  <si>
    <t xml:space="preserve"> En coordinación con el SENA y las instituciones educativas se adelantó el proceso de matrícula de 4.532   estudiantes al programa de  doble titulación, de los cuales 2.274 son de grado de 10° y  2.358  pertenecen al grado 11°.   Se realizó seguimiento y monitoreo a la matrícula</t>
  </si>
  <si>
    <t>Acompañamiento de los instructores SENA al proceso de formación para la articulación  de un total de  4.532   estudiantes al programa de  doble titulación, de los cuales 2.274 son de grado de 10° y  2.358  pertenecen al grado 11° de 43  EE de la media, con apoyo de los docentes de la educación media.</t>
  </si>
  <si>
    <t xml:space="preserve">BPIN: 2021005850043 </t>
  </si>
  <si>
    <r>
      <t>Al año 2023, Ampliar la cobertura y fortalecer la conectividad en los establecimientos educativos.</t>
    </r>
    <r>
      <rPr>
        <sz val="8"/>
        <color rgb="FFFF0000"/>
        <rFont val="Arial"/>
        <family val="2"/>
      </rPr>
      <t>(Ampliar la cobertura y fortalecer la conectividad en los 100 establecimientos educativos)</t>
    </r>
  </si>
  <si>
    <t>100 sedes con servicio de conectividad/100 Incluye indígenas para (2023),/100</t>
  </si>
  <si>
    <r>
      <rPr>
        <sz val="8"/>
        <color rgb="FFFF0000"/>
        <rFont val="Arial"/>
        <family val="2"/>
      </rPr>
      <t xml:space="preserve">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  la cobertura de las sedes beneficiadas, se proyecta darles servicios de conectividad.                                                       Para el  4to trimestre de as  236 sedes programadas para la vigencia, el proyecto se encuentra en la fase de instalación y puesta en marcha  para dar cumplimineto a lo establecido.        </t>
    </r>
    <r>
      <rPr>
        <sz val="8"/>
        <rFont val="Arial"/>
        <family val="2"/>
      </rPr>
      <t xml:space="preserve">  Durante el primer strimestre se adelantó el proceso precontractual y en el segundo la parte contractual con recursos de SGP para 17 sedes correspondientes a centros digitales.</t>
    </r>
  </si>
  <si>
    <t xml:space="preserve">En el primer trimestre 1. Se revisó  el cumplimiento a la ruta de atención integral de convivencia en 7 I.E., se hace seguimiento y a través de revisión de la Ley 1620 de 2013 en cuanto a las responsabilidades de las I.E y de los docentes .                    2. Se puso a funcionar la plataforma SIUCE-Sistema Integral Único de Convivencia Escolar, para registrar las situaciones de convicenca tipo 2 o tipo 3, y posteriormente hacer seguimiento.                                                                               3. Programación para  acompañamiento a las instituciones educativas enmarcadas en la ley 1620 de 2013 y el decreto 1965 de 2013 a través de talleres teórico - prácticos y seguimiento a los manuales de convivencia escolar., en 7  I.E focalizadas:  Maní- Jusús Bernal Pinzón, Trinidad_Técnico Integrado de Trinidad, La Salina_ J.E Gaitán, Sácama_IE Antonio Nariño, Paz de Ariporo_ IE San Juan de Los Llanos, y se realizaron 2 Comités municipales de Convivencia en :San Luis de Palenque, Villanueva y en Maní  .                                </t>
  </si>
  <si>
    <t>Se enviará circular  a las 69  I.E y formatos de recolaección de resultados de autevaluación, aproximadamente en el mes de septiembre,  para que inicien el proceso de autoevaluación.</t>
  </si>
  <si>
    <t xml:space="preserve">Se expidió resolución 0096 del 18 de enero de 2023 con los parametros, responsabilidades,  orientaciones y cronograma.  Al igual la  Circular 700-0006 del  18 de enero de  2023 para el inicio del proceso;  La resolución 0546 del 4 de marzo de 2023 mediante la cual se resuelven unos impedimentos para realiar el proceso, y a través de la resolucion 0613 del 10 de marzo de 2023 se  designan evaluadores de docentes y directivos docentes.     </t>
  </si>
  <si>
    <t>Se esta adelantando un diagnóstico del estado de desarrollo de los elementos constitutivos de los SIEEs de los establecimientos educativos oficiales y privados.</t>
  </si>
  <si>
    <t>Se realizó un encuentro virtual para la socializacion y uso pedagógico de resultados.   Se esta acompañando a todos los estatbalecimentos oficiales y privados para participar en la estrategia " Evaluar para Avanzar" 2023  diseñada por el ICFES.   Tambien se realizaron cuatro (4) AT presenciales a las siguientes I.E: León de Greiff, CRIEET, El Palmar y Jorge E. Gaitán _ La Salina</t>
  </si>
  <si>
    <t xml:space="preserve">El informe anual recoge de manera integral  4 aspectos: Evaluación interna y externa de los estudiantes, evaluación anual de desempeño anual de docentes y autoevalauación institucional; el cual se encuentra en proceso de elaboración para el 2do trimestre.    </t>
  </si>
  <si>
    <t>Esta sujeto a las orientaciones del MEN. El año pasado no se hizo.</t>
  </si>
  <si>
    <t>63 establecimientos educativos orientados en la realización de la evaluación anual de desempeño laboral/100</t>
  </si>
  <si>
    <t>69 establecimientos educativos orientados en el proceso de evaluación de los aprendizajes/100</t>
  </si>
  <si>
    <t>69 establecimientos educativos orientados en análisis y uso de de los resultados de las evaluaciones externas/100</t>
  </si>
  <si>
    <t>Convocar para la asistencia técnica del tema Guía 4 - aplicativo EVI.
Cargar la información a la plataforma EVI por parte d e los E.E privados.
Expedir resoluciones y socializarlas ( Se inicia el proceso en el 3er Trimestre, a finales de agosto inicia  y termina en diciembre ).                                                                                        Oficialmente son 16 privados.</t>
  </si>
  <si>
    <t>Esta sujeto a las orientaciones del MEN.   Hace 2 años no se realiza.</t>
  </si>
  <si>
    <t xml:space="preserve">Se amplió JU en los municipios de Orocué: sede La Venturosa;  San Luis de Palenque: sedes  Selva y Las Delicias.       Sin embargo, se prorroga la JU en la sede Miralindo de Orocué. Se suspende implemnetación de JU en el nivel de la media técnica en la I.E José María Córdoba del municipio de Tauramena.         Se continua atendiendo con JU las 34  I.E que venian desde el 2017 bajo la Resolución 2615 de 2017, de un total de 34 que tienen implementada la JU, actualmente.     Posteriormente, se programa  hacia el 2 trimestre ampliar la JU en la sede Piñalito del CRIEET _ Tauramena  y las sedes de Coera, Sirivana y Guacharacas de la I.E El Pretexto_Nunchia                                                  </t>
  </si>
  <si>
    <t>JAVIER SAAVEDRA. Director de Núcleo</t>
  </si>
  <si>
    <t>Se adelantará progrmaació desde el  2do trimestre para continuar implementando  la campaña ME QUIERO orientada a la prevención del consumo de sustancias psicoactivas y alcohólicas, mediante la capacitación por gestión que se pueda desarrollar con  docentes y directivos docentes.    Sinembargo con el equipo de 6 profesionales de apoyo del proceso de PPT,  se ha socializado el tema en 6 I.E fortaleciendo dicha estrategia.</t>
  </si>
  <si>
    <r>
      <t xml:space="preserve">Se realizo el  </t>
    </r>
    <r>
      <rPr>
        <b/>
        <sz val="8"/>
        <rFont val="Arial"/>
        <family val="2"/>
      </rPr>
      <t>I ciclo</t>
    </r>
    <r>
      <rPr>
        <sz val="8"/>
        <rFont val="Arial"/>
        <family val="2"/>
      </rPr>
      <t xml:space="preserve"> en el primer trimestre . En los siguientes tres trimestres se realizarán progresivamente los ciclos II,  III , y IV relacionados con la formación de maestros en el proceso pedagógico.
Se logró  impactar  38 I.E de 14 municipios, así:                                                                                                                                                                                                                                                                                                                                                                Aguazul: IE Cupiagua, IE La Turua, IE San Agustín. Chámeza: IE José Antonio Galán. Hato Corozal: IE Horacio Perdomo, IE Simón Bolívar_ Chire. Maní: IE Jesús Bernal Pinzón, IE Gaviotas, IE Luis Enrique Barón Leal, Camilo Torres Restrepo. Monterrey: IE Técnico Diversificado, Escuela Normal Superior de Monterrey. Nunchia: El Pretexto, IE Antonio Nariño. Orocué: IE La Inmaculada, IE Indígena IEA  Pudi, IE Luis Carlos Galán Sarmiento, IE Algarrobo.  Paz de Ariporo: IE Juan José Rondón,  IE Nuestra Señora de Manare, IE San Juan de Los Llanos, IE Simón Bolívar,  IE Técnico Empresarial del Norte de Casanare, IE Indigena Yamotsinëmü, Francisco José de Caldas. Pore: IE El Banco, IE Antonio Nariño. Recetor: IE Fernando Rodríguez.  Sabanalarga: IE Manuel Elkin Patarroyo, IE Jorge Eliecer Gaitán.  Támara: IE Víctor Gómez Corredor. Tauramena: IE El Cusiana y el CRIEET.  Trinidad: IE Campestre Brisas del Pauto, IE Santa Irene, IE Técnico Integrado Trinidad, El Pozo Petrolero. Villanueva: IE Ezequiel Moreno y Díaz, IE San Agustín, IE Fabio Riveros.                     Durante  este proceso, en la fase de Apertura de: Planeación, Aula, Realimentación se hizo acompañamiento a 313 docentes. En la apertura de talleres a través de sesiones trabajo situado se formaron 745 docentes.</t>
    </r>
  </si>
  <si>
    <t>Para la actual vigencia aún no se han gestionado recursos financieros ni gestionado apoyo por gestión.</t>
  </si>
  <si>
    <t xml:space="preserve">Durante el primer trimestre: 1. Se envió  circulares a 18 alcaldias municipales y a  a las 69 I.E reiterando la actualización y seguimientode los Comtés escolares de Convivencia, incluyendo las 16  I.E privadas, lo anterior con el fin de recordarles la responsabilidad de reactivar los comites, y hacer seguimiento  de los mismos.                                                                                                2.El comité departamental de convivencia escolar   realizó la primera sesión el día XXXXXX    . Después de las asistencias técnicas realizadas se reciben las actas de actualización de los comités escolares de convivencia y los manuales de convivencia para su revisión y resignificación </t>
  </si>
  <si>
    <t xml:space="preserve">Elaborar Estudios Previos para contratar la realización de  la 11  mesa de concertación con la asistencia de autoridades indigenas de los 3 resguardos correspondientes: Caño Mochuelo, y Orocué y Barro Negro.                                                                                                      En </t>
  </si>
  <si>
    <t>Elaborar Estudios Previos para el cumplimiento de la meta e indicador, orientado al componente  de mallas curricularesmediadas por  proyectos transversales  orientados a las  rutas de activación y prevención de la vulneración de los derechos fundamentales  de niños(as) y adolescentes de las comunidades idígenas  del resguardo de Caño Mochuelo. El 1er trimestre, se adelantó el proceso de identificación de necesidades y concertación del aprestamiento con las autoridades indígenas por medio de 2  mesas de trabajo realizadas; coherente con la ejecución del proyecto:  Implementación y acompañamiento de modelos etnoeducativos en el deptp de Casanare, cuya  inversión es de $100.000.000 , de los cuales 50 van para mallas curriculares y 50 para materiales didácticos.</t>
  </si>
  <si>
    <t xml:space="preserve">En 15 Instituciones educativas de 11 municipios se incluirá en los PEI  la Cátedra de Estudios Afrocolombianos para su posterior implementación, y acorde con la autonomia institucional de asumirla como un PPT,  como asignatura o bien como proyecto de área. Para lo cual se contratará a 2 profesionales que ayudarán a incorporar los lineamientos curriculares que implica poner en marcha el funcionamiento de la cátedra. El acompañamiento de AT se hara mediante talleres de innovación de la transversalidad y talleres de autoreconocimiento de la afrocolombianidad, así: Aguazul_ IE san Agustín; Hato Corozal_ IE Bonifacio Gutiérrez;  Maní_IE Rural Gaviotas;  Monterrey_ IE Escuela Normal Superior de Monterrey; Nunchia_ IE Pretexto; Orocue_ IE La Inmaculada, IE Luis Carlos Galán Sarmiento; Pore_ IE Rafael Uribe Uribe, IE El Banco; San Luis de Palenque: IE Técnico Educativo Francisco Lucea; Támara_ IE Arturo Salazar Mejía; Tauramena_ IE Centro Regional de Investigación Educación y Extensión de Tauramena "CRIET",  IE del Llano,  IE El Cusiana; Villanueva_ IE Fabio Riveros.    </t>
  </si>
  <si>
    <t>En proceso de revisión y aprobación por banco de proyectos.Desde el 2do trimestre devolvieron el proyecto del Banco de proyectos que se pensaba financiar por regalías.                                                                                                 Se ha implementado  la escuela de padres a través de 5 encuentros presenciales , orientados aproximadamente a 450 padres de familia de las comunidad educativa  de 4 de los municipios ( 5 I.E) de Aguazul_ IE Cupiagua, La Turua, Mani_Jesús Bernal Pinzón; Hatocorozal _ Antonio Martínez Delgado; Trinidad_ Técnico Integrado de Trinidad.           Programado para 2 trimestre: Aguazul_Plan Brisas, Leon de Greiff. Monterrey_ Escuela Normal Superior. Tauramena_   CRIEET;  Orocué_Algarrobo.  En total se capacitaron a 450 padres de familia.                  Formación en CONVIVENCIA ESCOLAR, dirigida a  600 padres de familia  y 200 doscentes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</si>
</sst>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 #,##0.00_-;\-&quot;$&quot;\ * #,##0.00_-;_-&quot;$&quot;\ * &quot;-&quot;??_-;_-@_-"/>
    <numFmt numFmtId="165" formatCode="&quot;$&quot;\ #,##0.00"/>
    <numFmt numFmtId="166" formatCode="0.0%"/>
    <numFmt numFmtId="167" formatCode="&quot;$&quot;\ #,##0"/>
    <numFmt numFmtId="168" formatCode="_-&quot;$&quot;\ * #,##0.0_-;\-&quot;$&quot;\ * #,##0.0_-;_-&quot;$&quot;\ * &quot;-&quot;??_-;_-@_-"/>
    <numFmt numFmtId="169" formatCode="_(* #,##0.0_);_(* \(#,##0.0\);_(* &quot;-&quot;??_);_(@_)"/>
    <numFmt numFmtId="170" formatCode="_(* #,##0_);_(* \(#,##0\);_(* &quot;-&quot;??_);_(@_)"/>
  </numFmts>
  <fonts count="29" x14ac:knownFonts="1">
    <font>
      <sz val="11"/>
      <color theme="1"/>
      <name val="Calibri"/>
      <family val="2"/>
      <scheme val="minor"/>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sz val="9"/>
      <name val="Arial"/>
      <family val="2"/>
    </font>
    <font>
      <sz val="11"/>
      <color theme="1"/>
      <name val="Calibri"/>
      <family val="2"/>
      <scheme val="minor"/>
    </font>
    <font>
      <sz val="11"/>
      <name val="Arial"/>
      <family val="2"/>
    </font>
    <font>
      <sz val="8"/>
      <name val="Arial"/>
      <family val="2"/>
    </font>
    <font>
      <b/>
      <sz val="9"/>
      <color indexed="81"/>
      <name val="Tahoma"/>
      <family val="2"/>
    </font>
    <font>
      <b/>
      <sz val="8"/>
      <name val="Arial"/>
      <family val="2"/>
    </font>
    <font>
      <sz val="8"/>
      <color theme="1"/>
      <name val="Calibri"/>
      <family val="2"/>
      <scheme val="minor"/>
    </font>
    <font>
      <sz val="8"/>
      <color rgb="FFFF0000"/>
      <name val="Arial"/>
      <family val="2"/>
    </font>
    <font>
      <sz val="9"/>
      <color theme="1"/>
      <name val="Calibri"/>
      <family val="2"/>
      <scheme val="minor"/>
    </font>
    <font>
      <sz val="9"/>
      <name val="Calibri"/>
      <family val="2"/>
      <scheme val="minor"/>
    </font>
    <font>
      <sz val="7"/>
      <name val="Arial"/>
      <family val="2"/>
    </font>
    <font>
      <sz val="11"/>
      <name val="Calibri"/>
      <family val="2"/>
      <scheme val="minor"/>
    </font>
    <font>
      <sz val="8"/>
      <color theme="1"/>
      <name val="Arial"/>
      <family val="2"/>
    </font>
    <font>
      <u/>
      <sz val="7"/>
      <name val="Arial"/>
      <family val="2"/>
    </font>
    <font>
      <b/>
      <sz val="7"/>
      <name val="Arial"/>
      <family val="2"/>
    </font>
    <font>
      <sz val="7"/>
      <color theme="1"/>
      <name val="Arial"/>
      <family val="2"/>
    </font>
    <font>
      <sz val="7"/>
      <color theme="1"/>
      <name val="Calibri"/>
      <family val="2"/>
      <scheme val="minor"/>
    </font>
    <font>
      <sz val="7"/>
      <name val="Calibri"/>
      <family val="2"/>
      <scheme val="minor"/>
    </font>
    <font>
      <sz val="7"/>
      <color rgb="FFFF0000"/>
      <name val="Arial"/>
      <family val="2"/>
    </font>
    <font>
      <b/>
      <sz val="8"/>
      <color theme="1"/>
      <name val="Arial"/>
      <family val="2"/>
    </font>
    <font>
      <sz val="11"/>
      <color theme="8"/>
      <name val="Calibri"/>
      <family val="2"/>
      <scheme val="minor"/>
    </font>
    <font>
      <sz val="8"/>
      <color theme="8"/>
      <name val="Arial"/>
      <family val="2"/>
    </font>
    <font>
      <sz val="7"/>
      <color theme="8"/>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theme="9" tint="0.39997558519241921"/>
        <bgColor indexed="64"/>
      </patternFill>
    </fill>
    <fill>
      <patternFill patternType="solid">
        <fgColor theme="2" tint="-9.9978637043366805E-2"/>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bottom/>
      <diagonal/>
    </border>
    <border>
      <left style="double">
        <color indexed="64"/>
      </left>
      <right style="medium">
        <color indexed="64"/>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bottom style="thin">
        <color indexed="64"/>
      </bottom>
      <diagonal/>
    </border>
    <border>
      <left style="thin">
        <color indexed="64"/>
      </left>
      <right/>
      <top/>
      <bottom/>
      <diagonal/>
    </border>
    <border>
      <left/>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theme="2" tint="-0.24994659260841701"/>
      </right>
      <top style="thin">
        <color indexed="64"/>
      </top>
      <bottom/>
      <diagonal/>
    </border>
    <border>
      <left style="thin">
        <color indexed="64"/>
      </left>
      <right style="thin">
        <color theme="2" tint="-0.24994659260841701"/>
      </right>
      <top/>
      <bottom style="thin">
        <color indexed="64"/>
      </bottom>
      <diagonal/>
    </border>
  </borders>
  <cellStyleXfs count="5">
    <xf numFmtId="0" fontId="0" fillId="0" borderId="0"/>
    <xf numFmtId="0" fontId="2"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307">
    <xf numFmtId="0" fontId="0" fillId="0" borderId="0" xfId="0"/>
    <xf numFmtId="0" fontId="4" fillId="0" borderId="0" xfId="0" applyFont="1"/>
    <xf numFmtId="0" fontId="4" fillId="0" borderId="0" xfId="0" applyFont="1" applyFill="1"/>
    <xf numFmtId="0" fontId="4" fillId="2" borderId="0" xfId="0" applyFont="1" applyFill="1"/>
    <xf numFmtId="0" fontId="6" fillId="2" borderId="0" xfId="0" applyFont="1" applyFill="1"/>
    <xf numFmtId="0" fontId="3" fillId="0" borderId="0" xfId="0" applyFont="1" applyBorder="1" applyAlignment="1">
      <alignment horizontal="center" vertical="center"/>
    </xf>
    <xf numFmtId="0" fontId="3" fillId="0" borderId="0" xfId="0" applyFont="1" applyBorder="1" applyAlignment="1">
      <alignment horizontal="left" vertical="center"/>
    </xf>
    <xf numFmtId="0" fontId="9" fillId="2" borderId="15" xfId="0" applyFont="1" applyFill="1" applyBorder="1" applyAlignment="1">
      <alignment vertical="center" wrapText="1"/>
    </xf>
    <xf numFmtId="0" fontId="9" fillId="2" borderId="10" xfId="0" applyFont="1" applyFill="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4" fillId="0" borderId="0" xfId="0" applyFont="1" applyAlignment="1">
      <alignment horizontal="right"/>
    </xf>
    <xf numFmtId="0" fontId="3" fillId="2" borderId="0" xfId="0" applyFont="1" applyFill="1" applyBorder="1" applyAlignment="1">
      <alignment vertical="center" textRotation="90" wrapText="1"/>
    </xf>
    <xf numFmtId="0" fontId="4" fillId="2" borderId="0" xfId="0" applyFont="1" applyFill="1" applyBorder="1" applyAlignment="1">
      <alignment vertical="center" wrapText="1"/>
    </xf>
    <xf numFmtId="9" fontId="4" fillId="0" borderId="0" xfId="3" applyNumberFormat="1" applyFont="1" applyFill="1" applyBorder="1" applyAlignment="1">
      <alignment horizontal="center" vertical="center" wrapText="1"/>
    </xf>
    <xf numFmtId="9" fontId="4" fillId="2" borderId="0" xfId="0" applyNumberFormat="1" applyFont="1" applyFill="1" applyBorder="1" applyAlignment="1">
      <alignment vertical="center" wrapText="1"/>
    </xf>
    <xf numFmtId="9" fontId="4" fillId="0" borderId="0" xfId="0" applyNumberFormat="1" applyFont="1" applyFill="1" applyBorder="1" applyAlignment="1">
      <alignment vertical="center" wrapText="1"/>
    </xf>
    <xf numFmtId="14" fontId="4" fillId="2" borderId="0" xfId="0" applyNumberFormat="1" applyFont="1" applyFill="1" applyBorder="1" applyAlignment="1">
      <alignment horizontal="center" vertical="center" wrapText="1"/>
    </xf>
    <xf numFmtId="0" fontId="4" fillId="0" borderId="0" xfId="0" applyFont="1" applyAlignment="1">
      <alignment horizontal="justify" vertical="top"/>
    </xf>
    <xf numFmtId="0" fontId="0" fillId="0" borderId="0" xfId="0" applyAlignment="1">
      <alignment horizontal="justify" vertical="top"/>
    </xf>
    <xf numFmtId="0" fontId="9" fillId="0" borderId="10" xfId="0"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xf>
    <xf numFmtId="0" fontId="12" fillId="0" borderId="0" xfId="0" applyFont="1" applyAlignment="1">
      <alignment horizontal="center"/>
    </xf>
    <xf numFmtId="0" fontId="8" fillId="2" borderId="0" xfId="0" applyFont="1" applyFill="1" applyBorder="1" applyAlignment="1">
      <alignment horizontal="justify" vertical="top" wrapText="1"/>
    </xf>
    <xf numFmtId="0" fontId="9" fillId="2" borderId="0" xfId="0" applyFont="1" applyFill="1" applyBorder="1" applyAlignment="1">
      <alignment vertical="center" wrapText="1"/>
    </xf>
    <xf numFmtId="0" fontId="9" fillId="0" borderId="0" xfId="0" applyFont="1"/>
    <xf numFmtId="0" fontId="12" fillId="0" borderId="0" xfId="0" applyFont="1"/>
    <xf numFmtId="0" fontId="9" fillId="0" borderId="15"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xf numFmtId="0" fontId="9" fillId="2" borderId="0" xfId="0" applyFont="1" applyFill="1" applyBorder="1" applyAlignment="1">
      <alignment horizontal="justify" vertical="top" wrapText="1"/>
    </xf>
    <xf numFmtId="0" fontId="9" fillId="0" borderId="0" xfId="0" applyFont="1" applyAlignment="1">
      <alignment horizontal="justify" vertical="top"/>
    </xf>
    <xf numFmtId="0" fontId="12" fillId="0" borderId="0" xfId="0" applyFont="1" applyAlignment="1">
      <alignment horizontal="justify" vertical="top"/>
    </xf>
    <xf numFmtId="0" fontId="0" fillId="0" borderId="0" xfId="0" applyFill="1"/>
    <xf numFmtId="14" fontId="6" fillId="0" borderId="29"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14" fillId="0" borderId="0" xfId="0" applyFont="1"/>
    <xf numFmtId="0" fontId="3" fillId="0" borderId="0" xfId="0" applyFont="1" applyBorder="1" applyAlignment="1">
      <alignment horizontal="center" vertical="center" wrapText="1"/>
    </xf>
    <xf numFmtId="0" fontId="15" fillId="5" borderId="0" xfId="0" applyFont="1" applyFill="1" applyAlignment="1">
      <alignment horizontal="center" vertical="center" wrapText="1"/>
    </xf>
    <xf numFmtId="0" fontId="17" fillId="2" borderId="0" xfId="0" applyFont="1" applyFill="1"/>
    <xf numFmtId="0" fontId="0" fillId="5" borderId="0" xfId="0" applyFill="1"/>
    <xf numFmtId="0" fontId="0" fillId="8" borderId="0" xfId="0" applyFill="1"/>
    <xf numFmtId="0" fontId="0" fillId="7" borderId="0" xfId="0" applyFill="1"/>
    <xf numFmtId="0" fontId="0" fillId="6" borderId="0" xfId="0" applyFill="1"/>
    <xf numFmtId="0" fontId="16" fillId="2" borderId="11" xfId="0" applyFont="1" applyFill="1" applyBorder="1" applyAlignment="1">
      <alignment horizontal="justify" vertical="top" wrapText="1"/>
    </xf>
    <xf numFmtId="0" fontId="17" fillId="0" borderId="0" xfId="0" applyFont="1"/>
    <xf numFmtId="0" fontId="9" fillId="2" borderId="11" xfId="0" applyFont="1" applyFill="1" applyBorder="1" applyAlignment="1">
      <alignment horizontal="justify" vertical="top" wrapText="1"/>
    </xf>
    <xf numFmtId="0" fontId="0" fillId="9" borderId="0" xfId="0" applyFill="1"/>
    <xf numFmtId="0" fontId="0" fillId="2" borderId="0" xfId="0" applyFill="1"/>
    <xf numFmtId="3" fontId="9" fillId="2" borderId="15" xfId="0" applyNumberFormat="1" applyFont="1" applyFill="1" applyBorder="1" applyAlignment="1">
      <alignment horizontal="center" vertical="center" wrapText="1"/>
    </xf>
    <xf numFmtId="0" fontId="0" fillId="2" borderId="0" xfId="0" applyFont="1" applyFill="1"/>
    <xf numFmtId="0" fontId="9" fillId="2" borderId="10" xfId="0" applyFont="1" applyFill="1" applyBorder="1" applyAlignment="1">
      <alignment horizontal="center" vertical="center" wrapText="1"/>
    </xf>
    <xf numFmtId="0" fontId="16" fillId="2" borderId="10" xfId="0" applyFont="1" applyFill="1" applyBorder="1" applyAlignment="1">
      <alignment vertical="center" wrapText="1"/>
    </xf>
    <xf numFmtId="0" fontId="18" fillId="2" borderId="15" xfId="0" applyFont="1" applyFill="1" applyBorder="1" applyAlignment="1">
      <alignment vertical="center" wrapText="1"/>
    </xf>
    <xf numFmtId="0" fontId="9" fillId="2" borderId="17" xfId="0" applyFont="1" applyFill="1" applyBorder="1" applyAlignment="1">
      <alignment vertical="center"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 borderId="10" xfId="0" applyFont="1" applyFill="1" applyBorder="1" applyAlignment="1">
      <alignment horizontal="justify" vertical="top" wrapText="1"/>
    </xf>
    <xf numFmtId="0" fontId="9" fillId="2" borderId="10" xfId="0" applyFont="1" applyFill="1" applyBorder="1" applyAlignment="1">
      <alignment horizontal="left" vertical="center" wrapText="1"/>
    </xf>
    <xf numFmtId="0" fontId="9" fillId="0" borderId="10" xfId="0" applyFont="1" applyFill="1" applyBorder="1" applyAlignment="1">
      <alignment vertical="center" wrapText="1"/>
    </xf>
    <xf numFmtId="0" fontId="16" fillId="2" borderId="26" xfId="0" applyFont="1" applyFill="1" applyBorder="1" applyAlignment="1">
      <alignment horizontal="center" vertical="center" wrapText="1"/>
    </xf>
    <xf numFmtId="0" fontId="16" fillId="2" borderId="26" xfId="0" applyFont="1" applyFill="1" applyBorder="1" applyAlignment="1">
      <alignment vertical="center" wrapText="1"/>
    </xf>
    <xf numFmtId="0" fontId="21" fillId="2" borderId="2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xf numFmtId="0" fontId="22" fillId="0" borderId="0" xfId="0" applyFont="1"/>
    <xf numFmtId="0" fontId="5" fillId="0" borderId="2" xfId="0" applyFont="1" applyBorder="1" applyAlignment="1">
      <alignment horizontal="left" vertical="center"/>
    </xf>
    <xf numFmtId="0" fontId="5" fillId="0" borderId="1" xfId="0" applyFont="1" applyBorder="1" applyAlignment="1">
      <alignment horizontal="left" vertical="center"/>
    </xf>
    <xf numFmtId="0" fontId="9" fillId="2" borderId="26" xfId="0" applyFont="1" applyFill="1" applyBorder="1" applyAlignment="1">
      <alignment horizontal="center" vertical="center" wrapText="1"/>
    </xf>
    <xf numFmtId="9" fontId="9" fillId="2" borderId="26" xfId="0" applyNumberFormat="1" applyFont="1" applyFill="1" applyBorder="1" applyAlignment="1">
      <alignment horizontal="center" vertical="center" wrapText="1"/>
    </xf>
    <xf numFmtId="165" fontId="16" fillId="2" borderId="26" xfId="0" applyNumberFormat="1" applyFont="1" applyFill="1" applyBorder="1" applyAlignment="1">
      <alignment vertical="center" wrapText="1"/>
    </xf>
    <xf numFmtId="164" fontId="16" fillId="2" borderId="26" xfId="0" applyNumberFormat="1" applyFont="1" applyFill="1" applyBorder="1" applyAlignment="1">
      <alignment vertical="center" wrapText="1"/>
    </xf>
    <xf numFmtId="167" fontId="16" fillId="2" borderId="26" xfId="0" applyNumberFormat="1"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14" fontId="16" fillId="2" borderId="26" xfId="0" applyNumberFormat="1" applyFont="1" applyFill="1" applyBorder="1" applyAlignment="1">
      <alignment horizontal="center" vertical="center" wrapText="1"/>
    </xf>
    <xf numFmtId="0" fontId="21" fillId="2" borderId="26" xfId="0" applyFont="1" applyFill="1" applyBorder="1" applyAlignment="1">
      <alignment vertical="center" wrapText="1"/>
    </xf>
    <xf numFmtId="165" fontId="16" fillId="2" borderId="26" xfId="4" applyNumberFormat="1" applyFont="1" applyFill="1" applyBorder="1" applyAlignment="1">
      <alignment horizontal="center" vertical="center" wrapText="1"/>
    </xf>
    <xf numFmtId="165" fontId="16" fillId="0" borderId="26" xfId="0" applyNumberFormat="1" applyFont="1" applyFill="1" applyBorder="1" applyAlignment="1">
      <alignment horizontal="center" vertical="center" wrapText="1"/>
    </xf>
    <xf numFmtId="165" fontId="16" fillId="0" borderId="26" xfId="0" applyNumberFormat="1" applyFont="1" applyFill="1" applyBorder="1" applyAlignment="1">
      <alignment vertical="center" wrapText="1"/>
    </xf>
    <xf numFmtId="14" fontId="16" fillId="2" borderId="26" xfId="0" applyNumberFormat="1" applyFont="1" applyFill="1" applyBorder="1" applyAlignment="1">
      <alignment vertical="center" wrapText="1"/>
    </xf>
    <xf numFmtId="14" fontId="16" fillId="0" borderId="26" xfId="0" applyNumberFormat="1" applyFont="1" applyFill="1" applyBorder="1" applyAlignment="1">
      <alignment horizontal="center" vertical="center" wrapText="1"/>
    </xf>
    <xf numFmtId="14" fontId="16" fillId="0" borderId="26" xfId="0" applyNumberFormat="1" applyFont="1" applyBorder="1" applyAlignment="1">
      <alignment vertical="center" wrapText="1"/>
    </xf>
    <xf numFmtId="14" fontId="21" fillId="2" borderId="26" xfId="0" applyNumberFormat="1" applyFont="1" applyFill="1" applyBorder="1" applyAlignment="1">
      <alignment horizontal="center" vertical="center" wrapText="1"/>
    </xf>
    <xf numFmtId="164" fontId="16" fillId="2" borderId="26" xfId="0" applyNumberFormat="1" applyFont="1" applyFill="1" applyBorder="1" applyAlignment="1">
      <alignment horizontal="center" vertical="center" wrapText="1"/>
    </xf>
    <xf numFmtId="9" fontId="21" fillId="2" borderId="26" xfId="3" applyFont="1" applyFill="1" applyBorder="1" applyAlignment="1">
      <alignment horizontal="center" vertical="center" wrapText="1"/>
    </xf>
    <xf numFmtId="167" fontId="21" fillId="2" borderId="26" xfId="0" applyNumberFormat="1" applyFont="1" applyFill="1" applyBorder="1" applyAlignment="1">
      <alignment horizontal="center" vertical="center" wrapText="1"/>
    </xf>
    <xf numFmtId="164" fontId="21" fillId="2" borderId="26" xfId="2" applyFont="1" applyFill="1" applyBorder="1" applyAlignment="1">
      <alignment horizontal="center" vertical="center" wrapText="1"/>
    </xf>
    <xf numFmtId="164" fontId="16" fillId="2" borderId="26" xfId="2" applyFont="1" applyFill="1" applyBorder="1" applyAlignment="1">
      <alignment horizontal="center" vertical="center" wrapText="1"/>
    </xf>
    <xf numFmtId="170" fontId="21" fillId="2" borderId="26" xfId="4" applyNumberFormat="1" applyFont="1" applyFill="1" applyBorder="1" applyAlignment="1">
      <alignment horizontal="center" vertical="center" wrapText="1"/>
    </xf>
    <xf numFmtId="165" fontId="21" fillId="2" borderId="26" xfId="0" applyNumberFormat="1" applyFont="1" applyFill="1" applyBorder="1" applyAlignment="1">
      <alignment horizontal="center" vertical="center" wrapText="1"/>
    </xf>
    <xf numFmtId="43" fontId="21" fillId="2" borderId="26" xfId="4" applyFont="1" applyFill="1" applyBorder="1" applyAlignment="1">
      <alignment horizontal="center" vertical="center" wrapText="1"/>
    </xf>
    <xf numFmtId="169" fontId="16" fillId="2" borderId="26" xfId="4" applyNumberFormat="1" applyFont="1" applyFill="1" applyBorder="1" applyAlignment="1">
      <alignment horizontal="center" vertical="center" wrapText="1"/>
    </xf>
    <xf numFmtId="43" fontId="16" fillId="2" borderId="26" xfId="4" applyFont="1" applyFill="1" applyBorder="1" applyAlignment="1">
      <alignment horizontal="center" vertical="center" wrapText="1"/>
    </xf>
    <xf numFmtId="9" fontId="16" fillId="2" borderId="26" xfId="0" applyNumberFormat="1" applyFont="1" applyFill="1" applyBorder="1" applyAlignment="1">
      <alignment horizontal="center" vertical="center" wrapText="1"/>
    </xf>
    <xf numFmtId="0" fontId="16" fillId="4" borderId="15" xfId="0" applyFont="1" applyFill="1" applyBorder="1" applyAlignment="1">
      <alignment horizontal="center" vertical="center"/>
    </xf>
    <xf numFmtId="0" fontId="16" fillId="9" borderId="15"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15" xfId="0" applyFont="1" applyFill="1" applyBorder="1" applyAlignment="1">
      <alignment horizontal="center" vertical="center"/>
    </xf>
    <xf numFmtId="0" fontId="11" fillId="2" borderId="10" xfId="0" applyFont="1" applyFill="1" applyBorder="1" applyAlignment="1">
      <alignment horizontal="center" vertical="center" textRotation="90" wrapText="1"/>
    </xf>
    <xf numFmtId="9" fontId="9" fillId="2" borderId="26" xfId="3" applyNumberFormat="1" applyFont="1" applyFill="1" applyBorder="1" applyAlignment="1">
      <alignment horizontal="center" vertical="center" wrapText="1"/>
    </xf>
    <xf numFmtId="0" fontId="9" fillId="6" borderId="26" xfId="1" applyFont="1" applyFill="1" applyBorder="1" applyAlignment="1">
      <alignment horizontal="center" vertical="center" wrapText="1"/>
    </xf>
    <xf numFmtId="9" fontId="9" fillId="6" borderId="26" xfId="1" applyNumberFormat="1" applyFont="1" applyFill="1" applyBorder="1" applyAlignment="1">
      <alignment horizontal="center" vertical="center" wrapText="1"/>
    </xf>
    <xf numFmtId="0" fontId="9" fillId="6" borderId="26" xfId="0" applyFont="1" applyFill="1" applyBorder="1" applyAlignment="1">
      <alignment horizontal="center" vertical="center" wrapText="1"/>
    </xf>
    <xf numFmtId="9" fontId="9" fillId="6" borderId="26" xfId="0" applyNumberFormat="1" applyFont="1" applyFill="1" applyBorder="1" applyAlignment="1">
      <alignment horizontal="center" vertical="center" wrapText="1"/>
    </xf>
    <xf numFmtId="0" fontId="13" fillId="10" borderId="26" xfId="1" applyFont="1" applyFill="1" applyBorder="1" applyAlignment="1">
      <alignment horizontal="center" vertical="center" wrapText="1"/>
    </xf>
    <xf numFmtId="9" fontId="13" fillId="10" borderId="26" xfId="1"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6" borderId="26" xfId="0" applyNumberFormat="1" applyFont="1" applyFill="1" applyBorder="1" applyAlignment="1">
      <alignment horizontal="center" vertical="center" wrapText="1"/>
    </xf>
    <xf numFmtId="0" fontId="9" fillId="10" borderId="26" xfId="0" applyFont="1" applyFill="1" applyBorder="1" applyAlignment="1">
      <alignment horizontal="center" vertical="center" wrapText="1"/>
    </xf>
    <xf numFmtId="9" fontId="9" fillId="10" borderId="26" xfId="0" applyNumberFormat="1" applyFont="1" applyFill="1" applyBorder="1" applyAlignment="1">
      <alignment horizontal="center" vertical="center" wrapText="1"/>
    </xf>
    <xf numFmtId="0" fontId="18" fillId="10" borderId="26" xfId="0" applyFont="1" applyFill="1" applyBorder="1" applyAlignment="1">
      <alignment horizontal="center" vertical="center" wrapText="1"/>
    </xf>
    <xf numFmtId="9" fontId="18" fillId="10" borderId="26" xfId="0" applyNumberFormat="1" applyFont="1" applyFill="1" applyBorder="1" applyAlignment="1">
      <alignment horizontal="center" vertical="center" wrapText="1"/>
    </xf>
    <xf numFmtId="9" fontId="16" fillId="4" borderId="15" xfId="0" applyNumberFormat="1" applyFont="1" applyFill="1" applyBorder="1" applyAlignment="1">
      <alignment horizontal="center" vertical="center"/>
    </xf>
    <xf numFmtId="9" fontId="4" fillId="0" borderId="0" xfId="0" applyNumberFormat="1" applyFont="1"/>
    <xf numFmtId="9" fontId="0" fillId="0" borderId="0" xfId="0" applyNumberFormat="1"/>
    <xf numFmtId="0" fontId="16" fillId="2" borderId="10" xfId="0" applyFont="1" applyFill="1" applyBorder="1" applyAlignment="1">
      <alignment horizontal="justify" vertical="top" wrapText="1"/>
    </xf>
    <xf numFmtId="0" fontId="26" fillId="0" borderId="0" xfId="0" applyFont="1"/>
    <xf numFmtId="0" fontId="27" fillId="0" borderId="10" xfId="0" applyFont="1" applyFill="1" applyBorder="1" applyAlignment="1">
      <alignment vertical="center" wrapText="1"/>
    </xf>
    <xf numFmtId="0" fontId="27" fillId="0" borderId="10" xfId="0" applyFont="1" applyFill="1" applyBorder="1" applyAlignment="1">
      <alignment horizontal="center" vertical="center" wrapText="1"/>
    </xf>
    <xf numFmtId="0" fontId="28" fillId="2" borderId="10" xfId="0" applyFont="1" applyFill="1" applyBorder="1" applyAlignment="1">
      <alignment vertical="top" wrapText="1"/>
    </xf>
    <xf numFmtId="0" fontId="27" fillId="2" borderId="10" xfId="0" applyFont="1" applyFill="1" applyBorder="1" applyAlignment="1">
      <alignment vertical="center" wrapText="1"/>
    </xf>
    <xf numFmtId="0" fontId="27" fillId="6" borderId="26" xfId="0" applyNumberFormat="1" applyFont="1" applyFill="1" applyBorder="1" applyAlignment="1">
      <alignment horizontal="center" vertical="center" wrapText="1"/>
    </xf>
    <xf numFmtId="9" fontId="27" fillId="6" borderId="26" xfId="1" applyNumberFormat="1" applyFont="1" applyFill="1" applyBorder="1" applyAlignment="1">
      <alignment horizontal="center" vertical="center" wrapText="1"/>
    </xf>
    <xf numFmtId="14" fontId="28" fillId="2" borderId="26" xfId="0" applyNumberFormat="1" applyFont="1" applyFill="1" applyBorder="1" applyAlignment="1">
      <alignment horizontal="center" vertical="center" wrapText="1"/>
    </xf>
    <xf numFmtId="0" fontId="26" fillId="2" borderId="0" xfId="0" applyFont="1" applyFill="1"/>
    <xf numFmtId="165" fontId="24" fillId="2" borderId="26" xfId="0" applyNumberFormat="1" applyFont="1" applyFill="1" applyBorder="1" applyAlignment="1">
      <alignment vertical="center" wrapText="1"/>
    </xf>
    <xf numFmtId="165" fontId="24" fillId="2" borderId="26" xfId="0" applyNumberFormat="1" applyFont="1" applyFill="1" applyBorder="1" applyAlignment="1">
      <alignment horizontal="center" vertical="center" wrapText="1"/>
    </xf>
    <xf numFmtId="0" fontId="28" fillId="0" borderId="10" xfId="0" applyFont="1" applyFill="1" applyBorder="1" applyAlignment="1">
      <alignment vertical="center" wrapText="1"/>
    </xf>
    <xf numFmtId="165" fontId="16" fillId="2"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1" fillId="2" borderId="10" xfId="0" applyFont="1" applyFill="1" applyBorder="1" applyAlignment="1">
      <alignment horizontal="center" vertical="center" textRotation="90" wrapText="1"/>
    </xf>
    <xf numFmtId="165" fontId="21" fillId="2" borderId="26" xfId="0" applyNumberFormat="1" applyFont="1" applyFill="1" applyBorder="1" applyAlignment="1">
      <alignment horizontal="center" vertical="center" wrapText="1"/>
    </xf>
    <xf numFmtId="0" fontId="13" fillId="0" borderId="10" xfId="0" applyFont="1" applyFill="1" applyBorder="1" applyAlignment="1">
      <alignment vertical="center" wrapText="1"/>
    </xf>
    <xf numFmtId="0" fontId="13" fillId="0" borderId="10" xfId="0" applyFont="1" applyFill="1" applyBorder="1" applyAlignment="1">
      <alignment horizontal="center" vertical="center" wrapText="1"/>
    </xf>
    <xf numFmtId="0" fontId="13" fillId="11" borderId="10" xfId="0" applyFont="1" applyFill="1" applyBorder="1" applyAlignment="1">
      <alignment vertical="center" wrapText="1"/>
    </xf>
    <xf numFmtId="167" fontId="24" fillId="2" borderId="26" xfId="0" applyNumberFormat="1" applyFont="1" applyFill="1" applyBorder="1" applyAlignment="1">
      <alignment horizontal="center" vertical="center" wrapText="1"/>
    </xf>
    <xf numFmtId="164" fontId="24" fillId="2" borderId="26" xfId="0" applyNumberFormat="1" applyFont="1" applyFill="1" applyBorder="1" applyAlignment="1">
      <alignment vertical="center" wrapText="1"/>
    </xf>
    <xf numFmtId="0" fontId="9" fillId="6" borderId="15" xfId="0" applyFont="1" applyFill="1" applyBorder="1" applyAlignment="1">
      <alignment horizontal="justify" vertical="top" wrapText="1"/>
    </xf>
    <xf numFmtId="166" fontId="9" fillId="6" borderId="26" xfId="3" applyNumberFormat="1" applyFont="1" applyFill="1" applyBorder="1" applyAlignment="1">
      <alignment horizontal="center" vertical="center" wrapText="1"/>
    </xf>
    <xf numFmtId="9" fontId="9" fillId="6" borderId="26" xfId="3" applyNumberFormat="1" applyFont="1" applyFill="1" applyBorder="1" applyAlignment="1">
      <alignment horizontal="center" vertical="center" wrapText="1"/>
    </xf>
    <xf numFmtId="9" fontId="9" fillId="6" borderId="26" xfId="3" applyFont="1" applyFill="1" applyBorder="1" applyAlignment="1">
      <alignment horizontal="center" vertical="center" wrapText="1"/>
    </xf>
    <xf numFmtId="0" fontId="16" fillId="6" borderId="11" xfId="0" applyFont="1" applyFill="1" applyBorder="1" applyAlignment="1">
      <alignment horizontal="justify" vertical="top" wrapText="1"/>
    </xf>
    <xf numFmtId="0" fontId="9" fillId="6" borderId="10" xfId="0" applyFont="1" applyFill="1" applyBorder="1" applyAlignment="1">
      <alignment horizontal="justify" vertical="top" wrapText="1"/>
    </xf>
    <xf numFmtId="0" fontId="9" fillId="6" borderId="10" xfId="0" applyFont="1" applyFill="1" applyBorder="1" applyAlignment="1">
      <alignment vertical="center" wrapText="1"/>
    </xf>
    <xf numFmtId="0" fontId="9" fillId="6" borderId="11" xfId="0" applyFont="1" applyFill="1" applyBorder="1" applyAlignment="1">
      <alignment horizontal="justify" vertical="top" wrapText="1"/>
    </xf>
    <xf numFmtId="0" fontId="16" fillId="6" borderId="27" xfId="0" applyFont="1" applyFill="1" applyBorder="1" applyAlignment="1">
      <alignment horizontal="justify" vertical="top" wrapText="1"/>
    </xf>
    <xf numFmtId="0" fontId="9" fillId="6" borderId="10" xfId="0" applyFont="1" applyFill="1" applyBorder="1" applyAlignment="1">
      <alignment horizontal="left" vertical="top" wrapText="1"/>
    </xf>
    <xf numFmtId="0" fontId="13" fillId="6" borderId="26" xfId="1" applyFont="1" applyFill="1" applyBorder="1" applyAlignment="1">
      <alignment horizontal="center" vertical="center" wrapText="1"/>
    </xf>
    <xf numFmtId="9" fontId="13" fillId="6" borderId="26" xfId="1" applyNumberFormat="1" applyFont="1" applyFill="1" applyBorder="1" applyAlignment="1">
      <alignment horizontal="center" vertical="center" wrapText="1"/>
    </xf>
    <xf numFmtId="0" fontId="24" fillId="2" borderId="26" xfId="0" applyFont="1" applyFill="1" applyBorder="1" applyAlignment="1">
      <alignment horizontal="center" vertical="center" wrapText="1"/>
    </xf>
    <xf numFmtId="0" fontId="9" fillId="7" borderId="15" xfId="0" applyFont="1" applyFill="1" applyBorder="1" applyAlignment="1">
      <alignment vertical="center" wrapText="1"/>
    </xf>
    <xf numFmtId="3" fontId="9" fillId="7" borderId="15" xfId="0" applyNumberFormat="1" applyFont="1" applyFill="1" applyBorder="1" applyAlignment="1">
      <alignment horizontal="center" vertical="center" wrapText="1"/>
    </xf>
    <xf numFmtId="0" fontId="9" fillId="6" borderId="10" xfId="0" applyFont="1" applyFill="1" applyBorder="1" applyAlignment="1">
      <alignment horizontal="left" vertical="center" wrapText="1"/>
    </xf>
    <xf numFmtId="0" fontId="9" fillId="6" borderId="15" xfId="0" applyFont="1" applyFill="1" applyBorder="1" applyAlignment="1">
      <alignment horizontal="justify" vertical="top" wrapText="1"/>
    </xf>
    <xf numFmtId="3" fontId="9" fillId="6" borderId="15" xfId="0" applyNumberFormat="1" applyFont="1" applyFill="1" applyBorder="1" applyAlignment="1">
      <alignment horizontal="center" vertical="center" wrapText="1"/>
    </xf>
    <xf numFmtId="0" fontId="24" fillId="2" borderId="10" xfId="0" applyFont="1" applyFill="1" applyBorder="1" applyAlignment="1">
      <alignment horizontal="left" vertical="center" wrapText="1"/>
    </xf>
    <xf numFmtId="0" fontId="24" fillId="2" borderId="10"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6" borderId="27" xfId="0" applyFont="1" applyFill="1" applyBorder="1" applyAlignment="1">
      <alignment horizontal="justify" vertical="top" wrapText="1"/>
    </xf>
    <xf numFmtId="0" fontId="9" fillId="6" borderId="15" xfId="0" applyFont="1" applyFill="1" applyBorder="1" applyAlignment="1">
      <alignment horizontal="center" vertical="center" wrapText="1"/>
    </xf>
    <xf numFmtId="0" fontId="9" fillId="6" borderId="15" xfId="0" applyFont="1" applyFill="1" applyBorder="1" applyAlignment="1">
      <alignment horizontal="justify" vertical="top" wrapText="1"/>
    </xf>
    <xf numFmtId="0" fontId="9" fillId="6" borderId="15" xfId="0" applyFont="1" applyFill="1" applyBorder="1" applyAlignment="1">
      <alignment vertical="center" wrapText="1"/>
    </xf>
    <xf numFmtId="9" fontId="16" fillId="6" borderId="26" xfId="3" applyNumberFormat="1" applyFont="1" applyFill="1" applyBorder="1" applyAlignment="1">
      <alignment horizontal="center" vertical="center" wrapText="1"/>
    </xf>
    <xf numFmtId="0" fontId="9" fillId="6" borderId="15" xfId="0" applyFont="1" applyFill="1" applyBorder="1" applyAlignment="1">
      <alignment horizontal="justify" wrapText="1"/>
    </xf>
    <xf numFmtId="0" fontId="16" fillId="6" borderId="10" xfId="0" applyFont="1" applyFill="1" applyBorder="1" applyAlignment="1">
      <alignment vertical="top" wrapText="1"/>
    </xf>
    <xf numFmtId="0" fontId="24" fillId="5" borderId="11" xfId="0" applyFont="1" applyFill="1" applyBorder="1" applyAlignment="1">
      <alignment horizontal="justify" vertical="top" wrapText="1"/>
    </xf>
    <xf numFmtId="0" fontId="13" fillId="5" borderId="26" xfId="0" applyFont="1" applyFill="1" applyBorder="1" applyAlignment="1">
      <alignment horizontal="center" vertical="center" wrapText="1"/>
    </xf>
    <xf numFmtId="9" fontId="13" fillId="5" borderId="26" xfId="3" applyNumberFormat="1" applyFont="1" applyFill="1" applyBorder="1" applyAlignment="1">
      <alignment horizontal="center" vertical="center" wrapText="1"/>
    </xf>
    <xf numFmtId="9" fontId="13" fillId="5" borderId="26" xfId="0" applyNumberFormat="1" applyFont="1" applyFill="1" applyBorder="1" applyAlignment="1">
      <alignment horizontal="center" vertical="center" wrapText="1"/>
    </xf>
    <xf numFmtId="0" fontId="9" fillId="10" borderId="26" xfId="1" applyFont="1" applyFill="1" applyBorder="1" applyAlignment="1">
      <alignment horizontal="center" vertical="center" wrapText="1"/>
    </xf>
    <xf numFmtId="9" fontId="9" fillId="10" borderId="26" xfId="1" applyNumberFormat="1" applyFont="1" applyFill="1" applyBorder="1" applyAlignment="1">
      <alignment horizontal="center" vertical="center" wrapText="1"/>
    </xf>
    <xf numFmtId="0" fontId="18" fillId="6" borderId="15" xfId="0" applyFont="1" applyFill="1" applyBorder="1" applyAlignment="1">
      <alignment vertical="center" wrapText="1"/>
    </xf>
    <xf numFmtId="0" fontId="9" fillId="6" borderId="15" xfId="0" applyFont="1" applyFill="1" applyBorder="1" applyAlignment="1">
      <alignment vertical="top" wrapText="1"/>
    </xf>
    <xf numFmtId="0" fontId="13" fillId="5" borderId="11" xfId="0" applyFont="1" applyFill="1" applyBorder="1" applyAlignment="1">
      <alignment horizontal="justify" vertical="top" wrapText="1"/>
    </xf>
    <xf numFmtId="0" fontId="13" fillId="5" borderId="28" xfId="0" applyFont="1" applyFill="1" applyBorder="1" applyAlignment="1">
      <alignment horizontal="left" vertical="center" wrapText="1"/>
    </xf>
    <xf numFmtId="10" fontId="13" fillId="5" borderId="26" xfId="0" applyNumberFormat="1" applyFont="1" applyFill="1" applyBorder="1" applyAlignment="1">
      <alignment horizontal="center" vertical="center" wrapText="1"/>
    </xf>
    <xf numFmtId="0" fontId="24" fillId="5" borderId="26" xfId="0" applyFont="1" applyFill="1" applyBorder="1" applyAlignment="1">
      <alignment horizontal="justify" vertical="top" wrapText="1"/>
    </xf>
    <xf numFmtId="0" fontId="13" fillId="5" borderId="10" xfId="0" applyFont="1" applyFill="1" applyBorder="1" applyAlignment="1">
      <alignment vertical="center" wrapText="1"/>
    </xf>
    <xf numFmtId="0" fontId="13" fillId="5" borderId="10" xfId="0" applyFont="1" applyFill="1" applyBorder="1" applyAlignment="1">
      <alignment horizontal="justify" vertical="top" wrapText="1"/>
    </xf>
    <xf numFmtId="0" fontId="9" fillId="6" borderId="10" xfId="0" applyFont="1" applyFill="1" applyBorder="1" applyAlignment="1">
      <alignment horizontal="justify" vertical="center" wrapText="1"/>
    </xf>
    <xf numFmtId="0" fontId="9" fillId="6" borderId="10" xfId="0" applyFont="1" applyFill="1" applyBorder="1" applyAlignment="1">
      <alignment vertical="top" wrapText="1"/>
    </xf>
    <xf numFmtId="165" fontId="16" fillId="2" borderId="26" xfId="0" applyNumberFormat="1" applyFont="1" applyFill="1" applyBorder="1" applyAlignment="1">
      <alignment horizontal="center" vertical="center" wrapText="1"/>
    </xf>
    <xf numFmtId="0" fontId="16" fillId="2" borderId="26" xfId="0" applyFont="1" applyFill="1" applyBorder="1" applyAlignment="1">
      <alignment horizontal="center" vertical="center" wrapText="1"/>
    </xf>
    <xf numFmtId="165" fontId="21" fillId="2" borderId="26" xfId="0" applyNumberFormat="1" applyFont="1" applyFill="1" applyBorder="1" applyAlignment="1">
      <alignment horizontal="center" vertical="center" wrapText="1"/>
    </xf>
    <xf numFmtId="0" fontId="9" fillId="6" borderId="15" xfId="0" applyFont="1" applyFill="1" applyBorder="1" applyAlignment="1">
      <alignment horizontal="justify" vertical="top" wrapText="1"/>
    </xf>
    <xf numFmtId="164" fontId="16" fillId="2" borderId="26" xfId="2" applyFont="1" applyFill="1" applyBorder="1" applyAlignment="1">
      <alignment vertical="center" wrapText="1"/>
    </xf>
    <xf numFmtId="168" fontId="16" fillId="2" borderId="26" xfId="2" applyNumberFormat="1" applyFont="1" applyFill="1" applyBorder="1" applyAlignment="1">
      <alignment vertical="center" wrapText="1"/>
    </xf>
    <xf numFmtId="14" fontId="16" fillId="2" borderId="30" xfId="0" applyNumberFormat="1" applyFont="1" applyFill="1" applyBorder="1" applyAlignment="1">
      <alignment horizontal="center" vertical="center" wrapText="1"/>
    </xf>
    <xf numFmtId="14" fontId="16" fillId="2" borderId="32" xfId="0" applyNumberFormat="1" applyFont="1" applyFill="1" applyBorder="1" applyAlignment="1">
      <alignment horizontal="center" vertical="center" wrapText="1"/>
    </xf>
    <xf numFmtId="0" fontId="0" fillId="2" borderId="15" xfId="0" applyFill="1" applyBorder="1" applyAlignment="1">
      <alignment horizontal="center" wrapText="1"/>
    </xf>
    <xf numFmtId="0" fontId="0" fillId="2" borderId="17" xfId="0" applyFill="1" applyBorder="1" applyAlignment="1">
      <alignment horizontal="center" wrapText="1"/>
    </xf>
    <xf numFmtId="0" fontId="0" fillId="2" borderId="16" xfId="0" applyFill="1" applyBorder="1" applyAlignment="1">
      <alignment horizont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0" fontId="9" fillId="2" borderId="15" xfId="0" applyFont="1" applyFill="1" applyBorder="1" applyAlignment="1">
      <alignment horizontal="center" vertical="center" wrapText="1"/>
    </xf>
    <xf numFmtId="0" fontId="21" fillId="2" borderId="30" xfId="0" applyFont="1" applyFill="1" applyBorder="1" applyAlignment="1">
      <alignment horizontal="center" vertical="center" wrapText="1"/>
    </xf>
    <xf numFmtId="0" fontId="21" fillId="2" borderId="31" xfId="0" applyFont="1" applyFill="1" applyBorder="1" applyAlignment="1">
      <alignment horizontal="center" vertical="center" wrapText="1"/>
    </xf>
    <xf numFmtId="0" fontId="21" fillId="2" borderId="32" xfId="0" applyFont="1" applyFill="1" applyBorder="1" applyAlignment="1">
      <alignment horizontal="center" vertical="center" wrapText="1"/>
    </xf>
    <xf numFmtId="0" fontId="20" fillId="4" borderId="11" xfId="0" applyFont="1" applyFill="1" applyBorder="1" applyAlignment="1">
      <alignment horizontal="center" vertical="center" wrapText="1"/>
    </xf>
    <xf numFmtId="0" fontId="20" fillId="4" borderId="12" xfId="0" applyFont="1" applyFill="1" applyBorder="1" applyAlignment="1">
      <alignment horizontal="center" vertical="center" wrapText="1"/>
    </xf>
    <xf numFmtId="0" fontId="20" fillId="4" borderId="1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9" fillId="6" borderId="11" xfId="0" applyFont="1" applyFill="1" applyBorder="1" applyAlignment="1">
      <alignment horizontal="justify" vertical="top" wrapText="1"/>
    </xf>
    <xf numFmtId="0" fontId="21" fillId="2" borderId="26" xfId="0" applyFont="1" applyFill="1" applyBorder="1" applyAlignment="1">
      <alignment horizontal="center" vertical="center" wrapText="1"/>
    </xf>
    <xf numFmtId="0" fontId="22" fillId="2" borderId="26"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2" borderId="10"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12" xfId="0" applyFont="1" applyFill="1" applyBorder="1" applyAlignment="1">
      <alignment horizontal="center" vertical="center" wrapText="1"/>
    </xf>
    <xf numFmtId="0" fontId="20" fillId="4" borderId="13" xfId="0" applyFont="1" applyFill="1" applyBorder="1" applyAlignment="1">
      <alignment horizontal="center" vertical="center" wrapText="1"/>
    </xf>
    <xf numFmtId="0" fontId="20" fillId="4" borderId="19" xfId="0" applyFont="1" applyFill="1" applyBorder="1" applyAlignment="1">
      <alignment horizontal="center" vertical="center" wrapText="1"/>
    </xf>
    <xf numFmtId="0" fontId="20" fillId="4" borderId="14" xfId="0" applyFont="1" applyFill="1" applyBorder="1" applyAlignment="1">
      <alignment horizontal="center" vertical="center" wrapText="1"/>
    </xf>
    <xf numFmtId="0" fontId="20" fillId="0" borderId="15"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3" borderId="13"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14" xfId="0" applyFont="1" applyFill="1" applyBorder="1" applyAlignment="1">
      <alignment horizontal="center" vertical="center" wrapText="1"/>
    </xf>
    <xf numFmtId="0" fontId="11" fillId="2" borderId="10" xfId="0" applyFont="1" applyFill="1" applyBorder="1" applyAlignment="1">
      <alignment horizontal="center" vertical="center" textRotation="90" wrapText="1"/>
    </xf>
    <xf numFmtId="0" fontId="23" fillId="2" borderId="26" xfId="1"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25" fillId="2" borderId="10" xfId="0" applyFont="1" applyFill="1" applyBorder="1" applyAlignment="1">
      <alignment horizontal="center" vertical="center" textRotation="90" wrapText="1"/>
    </xf>
    <xf numFmtId="0" fontId="18" fillId="2" borderId="10" xfId="0" applyFont="1" applyFill="1" applyBorder="1" applyAlignment="1">
      <alignment horizontal="center" vertical="center" wrapText="1"/>
    </xf>
    <xf numFmtId="0" fontId="11" fillId="0" borderId="10"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Fill="1" applyBorder="1" applyAlignment="1">
      <alignment horizontal="center" vertical="center" wrapText="1"/>
    </xf>
    <xf numFmtId="0" fontId="9" fillId="6" borderId="15" xfId="0" applyFont="1" applyFill="1" applyBorder="1" applyAlignment="1">
      <alignment horizontal="center" vertical="center" wrapText="1"/>
    </xf>
    <xf numFmtId="0" fontId="9" fillId="6" borderId="16"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5" xfId="0" applyFont="1" applyFill="1" applyBorder="1" applyAlignment="1">
      <alignment horizontal="justify" vertical="top" wrapText="1"/>
    </xf>
    <xf numFmtId="0" fontId="9" fillId="6" borderId="17" xfId="0" applyFont="1" applyFill="1" applyBorder="1" applyAlignment="1">
      <alignment horizontal="justify" vertical="top" wrapText="1"/>
    </xf>
    <xf numFmtId="0" fontId="9" fillId="6" borderId="16" xfId="0" applyFont="1" applyFill="1" applyBorder="1" applyAlignment="1">
      <alignment horizontal="justify" vertical="top" wrapText="1"/>
    </xf>
    <xf numFmtId="0" fontId="13" fillId="5" borderId="15" xfId="0" applyFont="1" applyFill="1" applyBorder="1" applyAlignment="1">
      <alignment horizontal="left" vertical="center" wrapText="1"/>
    </xf>
    <xf numFmtId="0" fontId="13" fillId="5" borderId="16" xfId="0" applyFont="1" applyFill="1" applyBorder="1" applyAlignment="1">
      <alignment horizontal="left" vertical="center" wrapText="1"/>
    </xf>
    <xf numFmtId="0" fontId="13" fillId="5" borderId="15" xfId="0" applyFont="1" applyFill="1" applyBorder="1" applyAlignment="1">
      <alignment horizontal="center" vertical="center" wrapText="1"/>
    </xf>
    <xf numFmtId="0" fontId="13" fillId="5" borderId="16" xfId="0" applyFont="1" applyFill="1" applyBorder="1" applyAlignment="1">
      <alignment horizontal="center" vertical="center" wrapText="1"/>
    </xf>
    <xf numFmtId="0" fontId="13" fillId="5" borderId="13" xfId="0" applyFont="1" applyFill="1" applyBorder="1" applyAlignment="1">
      <alignment horizontal="left" vertical="center" wrapText="1"/>
    </xf>
    <xf numFmtId="0" fontId="13" fillId="5" borderId="27" xfId="0" applyFont="1" applyFill="1" applyBorder="1" applyAlignment="1">
      <alignment horizontal="left" vertical="center" wrapText="1"/>
    </xf>
    <xf numFmtId="0" fontId="18" fillId="2" borderId="17" xfId="0" applyFont="1" applyFill="1" applyBorder="1" applyAlignment="1">
      <alignment horizontal="center" vertical="center" wrapText="1"/>
    </xf>
    <xf numFmtId="0" fontId="13" fillId="5" borderId="17" xfId="0" applyFont="1" applyFill="1" applyBorder="1" applyAlignment="1">
      <alignment horizontal="center" vertical="center" wrapText="1"/>
    </xf>
    <xf numFmtId="165" fontId="21" fillId="2" borderId="26" xfId="0" applyNumberFormat="1" applyFont="1" applyFill="1" applyBorder="1" applyAlignment="1">
      <alignment horizontal="center" vertical="center" wrapText="1"/>
    </xf>
    <xf numFmtId="165" fontId="16" fillId="2" borderId="30" xfId="4" applyNumberFormat="1" applyFont="1" applyFill="1" applyBorder="1" applyAlignment="1">
      <alignment horizontal="center" vertical="center" wrapText="1"/>
    </xf>
    <xf numFmtId="43" fontId="16" fillId="2" borderId="32" xfId="4" applyFont="1" applyFill="1" applyBorder="1" applyAlignment="1">
      <alignment horizontal="center" vertical="center" wrapText="1"/>
    </xf>
    <xf numFmtId="165" fontId="16" fillId="2" borderId="30" xfId="0" applyNumberFormat="1" applyFont="1" applyFill="1" applyBorder="1" applyAlignment="1">
      <alignment horizontal="center" vertical="center" wrapText="1"/>
    </xf>
    <xf numFmtId="165" fontId="16" fillId="2" borderId="32" xfId="0" applyNumberFormat="1" applyFont="1" applyFill="1" applyBorder="1" applyAlignment="1">
      <alignment horizontal="center" vertical="center" wrapText="1"/>
    </xf>
    <xf numFmtId="0" fontId="16" fillId="6" borderId="34" xfId="0" applyFont="1" applyFill="1" applyBorder="1" applyAlignment="1">
      <alignment vertical="top" wrapText="1"/>
    </xf>
    <xf numFmtId="0" fontId="16" fillId="6" borderId="35" xfId="0" applyFont="1" applyFill="1" applyBorder="1" applyAlignment="1">
      <alignment vertical="top" wrapText="1"/>
    </xf>
    <xf numFmtId="0" fontId="16" fillId="6" borderId="34" xfId="0" applyFont="1" applyFill="1" applyBorder="1" applyAlignment="1">
      <alignment horizontal="left" vertical="top" wrapText="1"/>
    </xf>
    <xf numFmtId="0" fontId="16" fillId="6" borderId="35" xfId="0" applyFont="1" applyFill="1" applyBorder="1" applyAlignment="1">
      <alignment horizontal="left" vertical="top" wrapText="1"/>
    </xf>
    <xf numFmtId="0" fontId="13" fillId="2" borderId="15"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11" borderId="15" xfId="0" applyFont="1" applyFill="1" applyBorder="1" applyAlignment="1">
      <alignment horizontal="center" vertical="center" wrapText="1"/>
    </xf>
    <xf numFmtId="0" fontId="13" fillId="11" borderId="17" xfId="0" applyFont="1" applyFill="1" applyBorder="1" applyAlignment="1">
      <alignment horizontal="center" vertical="center" wrapText="1"/>
    </xf>
    <xf numFmtId="0" fontId="13" fillId="11" borderId="16" xfId="0" applyFont="1" applyFill="1" applyBorder="1" applyAlignment="1">
      <alignment horizontal="center" vertical="center" wrapText="1"/>
    </xf>
    <xf numFmtId="0" fontId="9" fillId="6" borderId="13" xfId="0" applyFont="1" applyFill="1" applyBorder="1" applyAlignment="1">
      <alignment horizontal="justify" vertical="top" wrapText="1"/>
    </xf>
    <xf numFmtId="0" fontId="9" fillId="6" borderId="28" xfId="0" applyFont="1" applyFill="1" applyBorder="1" applyAlignment="1">
      <alignment horizontal="justify" vertical="top" wrapText="1"/>
    </xf>
    <xf numFmtId="0" fontId="9" fillId="6" borderId="27" xfId="0" applyFont="1" applyFill="1" applyBorder="1" applyAlignment="1">
      <alignment horizontal="justify" vertical="top" wrapText="1"/>
    </xf>
    <xf numFmtId="0" fontId="11" fillId="2" borderId="15" xfId="0" applyFont="1" applyFill="1" applyBorder="1" applyAlignment="1">
      <alignment horizontal="center" vertical="center" textRotation="90" wrapText="1"/>
    </xf>
    <xf numFmtId="0" fontId="11" fillId="2" borderId="17"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wrapText="1"/>
    </xf>
    <xf numFmtId="0" fontId="16" fillId="2" borderId="33" xfId="0" applyFont="1" applyFill="1" applyBorder="1" applyAlignment="1">
      <alignment horizontal="center" vertical="center" wrapText="1"/>
    </xf>
    <xf numFmtId="165" fontId="16" fillId="0" borderId="26" xfId="0" applyNumberFormat="1" applyFont="1" applyFill="1" applyBorder="1" applyAlignment="1">
      <alignment horizontal="center" vertical="center" wrapText="1"/>
    </xf>
    <xf numFmtId="0" fontId="16" fillId="2" borderId="31" xfId="0" applyFont="1" applyFill="1" applyBorder="1" applyAlignment="1">
      <alignment horizontal="center" vertical="center" wrapText="1"/>
    </xf>
    <xf numFmtId="165" fontId="21" fillId="2" borderId="30" xfId="0" applyNumberFormat="1" applyFont="1" applyFill="1" applyBorder="1" applyAlignment="1">
      <alignment horizontal="center" vertical="center" wrapText="1"/>
    </xf>
    <xf numFmtId="165" fontId="21" fillId="2" borderId="31" xfId="0" applyNumberFormat="1" applyFont="1" applyFill="1" applyBorder="1" applyAlignment="1">
      <alignment horizontal="center" vertical="center" wrapText="1"/>
    </xf>
    <xf numFmtId="165" fontId="21" fillId="2" borderId="32" xfId="0" applyNumberFormat="1" applyFont="1" applyFill="1" applyBorder="1" applyAlignment="1">
      <alignment horizontal="center" vertical="center" wrapText="1"/>
    </xf>
    <xf numFmtId="164" fontId="21" fillId="2" borderId="26" xfId="2" applyFont="1" applyFill="1" applyBorder="1" applyAlignment="1">
      <alignment horizontal="center" vertical="center" wrapText="1"/>
    </xf>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tabSelected="1" topLeftCell="G10" zoomScale="112" zoomScaleNormal="112" workbookViewId="0">
      <selection activeCell="L11" sqref="L11"/>
    </sheetView>
  </sheetViews>
  <sheetFormatPr baseColWidth="10" defaultRowHeight="15" x14ac:dyDescent="0.25"/>
  <cols>
    <col min="1" max="1" width="4.5703125" customWidth="1"/>
    <col min="2" max="2" width="2" customWidth="1"/>
    <col min="3" max="3" width="9.140625" customWidth="1"/>
    <col min="4" max="4" width="4.85546875" style="28" customWidth="1"/>
    <col min="5" max="5" width="5.42578125" style="28" customWidth="1"/>
    <col min="6" max="6" width="9.85546875" customWidth="1"/>
    <col min="7" max="7" width="6.28515625" style="24" customWidth="1"/>
    <col min="8" max="8" width="11.7109375" customWidth="1"/>
    <col min="9" max="9" width="13.85546875" style="28" customWidth="1"/>
    <col min="10" max="10" width="13.28515625" style="28" customWidth="1"/>
    <col min="11" max="11" width="13" customWidth="1"/>
    <col min="12" max="12" width="34.42578125" style="19" customWidth="1"/>
    <col min="13" max="13" width="54.140625" style="34" customWidth="1"/>
    <col min="14" max="14" width="4.42578125" bestFit="1" customWidth="1"/>
    <col min="15" max="15" width="5.5703125" customWidth="1"/>
    <col min="16" max="16" width="5.5703125" bestFit="1" customWidth="1"/>
    <col min="17" max="17" width="5.7109375" style="120" customWidth="1"/>
    <col min="18" max="18" width="4.85546875" bestFit="1" customWidth="1"/>
    <col min="19" max="19" width="5.85546875" customWidth="1"/>
    <col min="20" max="20" width="5.42578125" customWidth="1"/>
    <col min="21" max="21" width="5" bestFit="1" customWidth="1"/>
    <col min="22" max="22" width="5.85546875" style="50" bestFit="1" customWidth="1"/>
    <col min="23" max="23" width="5" bestFit="1" customWidth="1"/>
    <col min="24" max="24" width="5.85546875" style="71" customWidth="1"/>
    <col min="25" max="25" width="10.5703125" customWidth="1"/>
    <col min="26" max="26" width="10.7109375" customWidth="1"/>
    <col min="27" max="27" width="11.140625" customWidth="1"/>
    <col min="28" max="28" width="12.140625" customWidth="1"/>
    <col min="29" max="29" width="11.140625" customWidth="1"/>
    <col min="30" max="30" width="11.7109375" customWidth="1"/>
    <col min="31" max="32" width="12.140625" customWidth="1"/>
    <col min="33" max="33" width="12.140625" style="35" customWidth="1"/>
    <col min="34" max="34" width="12.28515625" customWidth="1"/>
    <col min="35" max="35" width="6.7109375" customWidth="1"/>
    <col min="36" max="36" width="8.42578125" style="39" customWidth="1"/>
  </cols>
  <sheetData>
    <row r="1" spans="1:38" ht="15.75" thickBot="1" x14ac:dyDescent="0.3">
      <c r="C1" s="219"/>
      <c r="D1" s="220"/>
      <c r="E1" s="220"/>
      <c r="F1" s="220"/>
      <c r="G1" s="220"/>
      <c r="H1" s="220"/>
      <c r="I1" s="221"/>
      <c r="J1" s="225" t="s">
        <v>0</v>
      </c>
      <c r="K1" s="226"/>
      <c r="L1" s="226"/>
      <c r="M1" s="226"/>
      <c r="N1" s="226"/>
      <c r="O1" s="226"/>
      <c r="P1" s="226"/>
      <c r="Q1" s="226"/>
      <c r="R1" s="226"/>
      <c r="S1" s="226"/>
      <c r="T1" s="226"/>
      <c r="U1" s="226"/>
      <c r="V1" s="226"/>
      <c r="W1" s="226"/>
      <c r="X1" s="226"/>
      <c r="Y1" s="226"/>
      <c r="Z1" s="226"/>
      <c r="AA1" s="226"/>
      <c r="AB1" s="40"/>
      <c r="AC1" s="3"/>
      <c r="AD1" s="3"/>
      <c r="AE1" s="3"/>
      <c r="AF1" s="3"/>
      <c r="AG1" s="2"/>
      <c r="AH1" s="3"/>
      <c r="AI1" s="3"/>
      <c r="AJ1" s="4"/>
    </row>
    <row r="2" spans="1:38" ht="15.75" thickBot="1" x14ac:dyDescent="0.3">
      <c r="C2" s="222"/>
      <c r="D2" s="223"/>
      <c r="E2" s="223"/>
      <c r="F2" s="223"/>
      <c r="G2" s="223"/>
      <c r="H2" s="223"/>
      <c r="I2" s="224"/>
      <c r="J2" s="227" t="s">
        <v>1</v>
      </c>
      <c r="K2" s="228"/>
      <c r="L2" s="228"/>
      <c r="M2" s="228"/>
      <c r="N2" s="228"/>
      <c r="O2" s="228"/>
      <c r="P2" s="228"/>
      <c r="Q2" s="228"/>
      <c r="R2" s="228"/>
      <c r="S2" s="228"/>
      <c r="T2" s="228"/>
      <c r="U2" s="228"/>
      <c r="V2" s="228"/>
      <c r="W2" s="228"/>
      <c r="X2" s="228"/>
      <c r="Y2" s="228"/>
      <c r="Z2" s="228"/>
      <c r="AA2" s="228"/>
      <c r="AB2" s="5"/>
      <c r="AC2" s="3"/>
      <c r="AD2" s="3"/>
      <c r="AE2" s="3"/>
      <c r="AF2" s="3"/>
      <c r="AG2" s="2"/>
      <c r="AH2" s="3"/>
      <c r="AI2" s="3"/>
      <c r="AJ2" s="4"/>
    </row>
    <row r="3" spans="1:38" ht="15.75" thickBot="1" x14ac:dyDescent="0.3">
      <c r="C3" s="222"/>
      <c r="D3" s="223"/>
      <c r="E3" s="223"/>
      <c r="F3" s="223"/>
      <c r="G3" s="223"/>
      <c r="H3" s="223"/>
      <c r="I3" s="224"/>
      <c r="J3" s="229" t="s">
        <v>7</v>
      </c>
      <c r="K3" s="230"/>
      <c r="L3" s="230"/>
      <c r="M3" s="230"/>
      <c r="N3" s="230"/>
      <c r="O3" s="230"/>
      <c r="P3" s="230"/>
      <c r="Q3" s="230"/>
      <c r="R3" s="230"/>
      <c r="S3" s="230"/>
      <c r="T3" s="230"/>
      <c r="U3" s="230"/>
      <c r="V3" s="230"/>
      <c r="W3" s="230"/>
      <c r="X3" s="230"/>
      <c r="Y3" s="230"/>
      <c r="Z3" s="230"/>
      <c r="AA3" s="230"/>
      <c r="AB3" s="5"/>
      <c r="AC3" s="3"/>
      <c r="AD3" s="3"/>
      <c r="AE3" s="3"/>
      <c r="AF3" s="3"/>
      <c r="AG3" s="2"/>
      <c r="AH3" s="3"/>
      <c r="AI3" s="3"/>
      <c r="AJ3" s="4"/>
    </row>
    <row r="4" spans="1:38" ht="15.75" thickBot="1" x14ac:dyDescent="0.3">
      <c r="C4" s="222"/>
      <c r="D4" s="223"/>
      <c r="E4" s="223"/>
      <c r="F4" s="223"/>
      <c r="G4" s="223"/>
      <c r="H4" s="223"/>
      <c r="I4" s="224"/>
      <c r="J4" s="231" t="s">
        <v>2</v>
      </c>
      <c r="K4" s="232"/>
      <c r="L4" s="232"/>
      <c r="M4" s="233"/>
      <c r="N4" s="232"/>
      <c r="O4" s="232"/>
      <c r="P4" s="232"/>
      <c r="Q4" s="232"/>
      <c r="R4" s="232"/>
      <c r="S4" s="232"/>
      <c r="T4" s="232"/>
      <c r="U4" s="232"/>
      <c r="V4" s="232"/>
      <c r="W4" s="232"/>
      <c r="X4" s="232"/>
      <c r="Y4" s="233"/>
      <c r="Z4" s="72"/>
      <c r="AA4" s="73" t="s">
        <v>8</v>
      </c>
      <c r="AB4" s="6"/>
      <c r="AC4" s="3"/>
      <c r="AD4" s="3"/>
      <c r="AE4" s="3"/>
      <c r="AF4" s="3"/>
      <c r="AG4" s="2"/>
      <c r="AH4" s="3"/>
      <c r="AI4" s="3"/>
      <c r="AJ4" s="4"/>
    </row>
    <row r="5" spans="1:38" x14ac:dyDescent="0.25">
      <c r="C5" s="234" t="s">
        <v>241</v>
      </c>
      <c r="D5" s="235"/>
      <c r="E5" s="235"/>
      <c r="F5" s="235"/>
      <c r="G5" s="235"/>
      <c r="H5" s="235"/>
      <c r="I5" s="235"/>
      <c r="J5" s="235"/>
      <c r="K5" s="235"/>
      <c r="L5" s="235"/>
      <c r="M5" s="235"/>
      <c r="N5" s="235" t="s">
        <v>240</v>
      </c>
      <c r="O5" s="235"/>
      <c r="P5" s="235"/>
      <c r="Q5" s="235"/>
      <c r="R5" s="235"/>
      <c r="S5" s="235"/>
      <c r="T5" s="235"/>
      <c r="U5" s="235"/>
      <c r="V5" s="235"/>
      <c r="W5" s="235"/>
      <c r="X5" s="235"/>
      <c r="Y5" s="235"/>
      <c r="Z5" s="235"/>
      <c r="AA5" s="235"/>
      <c r="AB5" s="235"/>
      <c r="AC5" s="235"/>
      <c r="AD5" s="235"/>
      <c r="AE5" s="235"/>
      <c r="AF5" s="235"/>
      <c r="AG5" s="235"/>
      <c r="AH5" s="235"/>
      <c r="AI5" s="235"/>
      <c r="AJ5" s="236"/>
    </row>
    <row r="6" spans="1:38" ht="31.5" customHeight="1" x14ac:dyDescent="0.25">
      <c r="C6" s="237" t="s">
        <v>170</v>
      </c>
      <c r="D6" s="237" t="s">
        <v>3</v>
      </c>
      <c r="E6" s="237"/>
      <c r="F6" s="237" t="s">
        <v>15</v>
      </c>
      <c r="G6" s="237" t="s">
        <v>21</v>
      </c>
      <c r="H6" s="237" t="s">
        <v>22</v>
      </c>
      <c r="I6" s="237" t="s">
        <v>23</v>
      </c>
      <c r="J6" s="238" t="s">
        <v>4</v>
      </c>
      <c r="K6" s="237" t="s">
        <v>5</v>
      </c>
      <c r="L6" s="237" t="s">
        <v>20</v>
      </c>
      <c r="M6" s="237" t="s">
        <v>19</v>
      </c>
      <c r="N6" s="243" t="s">
        <v>25</v>
      </c>
      <c r="O6" s="244"/>
      <c r="P6" s="244"/>
      <c r="Q6" s="244"/>
      <c r="R6" s="244"/>
      <c r="S6" s="244"/>
      <c r="T6" s="244"/>
      <c r="U6" s="244"/>
      <c r="V6" s="244"/>
      <c r="W6" s="245"/>
      <c r="X6" s="246" t="s">
        <v>24</v>
      </c>
      <c r="Y6" s="248" t="s">
        <v>26</v>
      </c>
      <c r="Z6" s="249"/>
      <c r="AA6" s="249"/>
      <c r="AB6" s="249"/>
      <c r="AC6" s="249"/>
      <c r="AD6" s="249"/>
      <c r="AE6" s="249"/>
      <c r="AF6" s="249"/>
      <c r="AG6" s="249"/>
      <c r="AH6" s="250"/>
      <c r="AI6" s="200" t="s">
        <v>6</v>
      </c>
      <c r="AJ6" s="239" t="s">
        <v>18</v>
      </c>
    </row>
    <row r="7" spans="1:38" ht="57" customHeight="1" x14ac:dyDescent="0.25">
      <c r="C7" s="237"/>
      <c r="D7" s="237" t="s">
        <v>9</v>
      </c>
      <c r="E7" s="237" t="s">
        <v>10</v>
      </c>
      <c r="F7" s="237"/>
      <c r="G7" s="237"/>
      <c r="H7" s="237"/>
      <c r="I7" s="237"/>
      <c r="J7" s="238"/>
      <c r="K7" s="237"/>
      <c r="L7" s="237"/>
      <c r="M7" s="237"/>
      <c r="N7" s="212" t="s">
        <v>11</v>
      </c>
      <c r="O7" s="213"/>
      <c r="P7" s="212" t="s">
        <v>12</v>
      </c>
      <c r="Q7" s="213"/>
      <c r="R7" s="212" t="s">
        <v>13</v>
      </c>
      <c r="S7" s="213"/>
      <c r="T7" s="214" t="s">
        <v>14</v>
      </c>
      <c r="U7" s="214"/>
      <c r="V7" s="214" t="s">
        <v>184</v>
      </c>
      <c r="W7" s="214"/>
      <c r="X7" s="247"/>
      <c r="Y7" s="241" t="s">
        <v>11</v>
      </c>
      <c r="Z7" s="242"/>
      <c r="AA7" s="241" t="s">
        <v>12</v>
      </c>
      <c r="AB7" s="242"/>
      <c r="AC7" s="202" t="s">
        <v>13</v>
      </c>
      <c r="AD7" s="202"/>
      <c r="AE7" s="202" t="s">
        <v>14</v>
      </c>
      <c r="AF7" s="202"/>
      <c r="AG7" s="202" t="s">
        <v>27</v>
      </c>
      <c r="AH7" s="202"/>
      <c r="AI7" s="201"/>
      <c r="AJ7" s="240"/>
    </row>
    <row r="8" spans="1:38" x14ac:dyDescent="0.25">
      <c r="C8" s="237"/>
      <c r="D8" s="237"/>
      <c r="E8" s="237"/>
      <c r="F8" s="237"/>
      <c r="G8" s="237"/>
      <c r="H8" s="237"/>
      <c r="I8" s="237"/>
      <c r="J8" s="238"/>
      <c r="K8" s="237"/>
      <c r="L8" s="237"/>
      <c r="M8" s="237"/>
      <c r="N8" s="100" t="s">
        <v>16</v>
      </c>
      <c r="O8" s="100" t="s">
        <v>17</v>
      </c>
      <c r="P8" s="100" t="s">
        <v>16</v>
      </c>
      <c r="Q8" s="118" t="s">
        <v>17</v>
      </c>
      <c r="R8" s="100" t="s">
        <v>16</v>
      </c>
      <c r="S8" s="100" t="s">
        <v>17</v>
      </c>
      <c r="T8" s="100" t="s">
        <v>16</v>
      </c>
      <c r="U8" s="100" t="s">
        <v>17</v>
      </c>
      <c r="V8" s="101" t="s">
        <v>16</v>
      </c>
      <c r="W8" s="100" t="s">
        <v>17</v>
      </c>
      <c r="X8" s="247"/>
      <c r="Y8" s="102" t="s">
        <v>16</v>
      </c>
      <c r="Z8" s="102" t="s">
        <v>17</v>
      </c>
      <c r="AA8" s="102" t="s">
        <v>16</v>
      </c>
      <c r="AB8" s="102" t="s">
        <v>17</v>
      </c>
      <c r="AC8" s="102" t="s">
        <v>16</v>
      </c>
      <c r="AD8" s="102" t="s">
        <v>17</v>
      </c>
      <c r="AE8" s="102" t="s">
        <v>16</v>
      </c>
      <c r="AF8" s="102" t="s">
        <v>17</v>
      </c>
      <c r="AG8" s="103" t="s">
        <v>16</v>
      </c>
      <c r="AH8" s="102" t="s">
        <v>17</v>
      </c>
      <c r="AI8" s="201"/>
      <c r="AJ8" s="240"/>
    </row>
    <row r="9" spans="1:38" s="44" customFormat="1" ht="211.5" customHeight="1" x14ac:dyDescent="0.25">
      <c r="A9" s="51"/>
      <c r="B9" s="51"/>
      <c r="C9" s="251" t="s">
        <v>28</v>
      </c>
      <c r="D9" s="208" t="s">
        <v>29</v>
      </c>
      <c r="E9" s="208" t="s">
        <v>29</v>
      </c>
      <c r="F9" s="208" t="s">
        <v>30</v>
      </c>
      <c r="G9" s="208" t="s">
        <v>222</v>
      </c>
      <c r="H9" s="208" t="s">
        <v>31</v>
      </c>
      <c r="I9" s="208" t="s">
        <v>32</v>
      </c>
      <c r="J9" s="208" t="s">
        <v>160</v>
      </c>
      <c r="K9" s="7" t="s">
        <v>161</v>
      </c>
      <c r="L9" s="143" t="s">
        <v>176</v>
      </c>
      <c r="M9" s="147" t="s">
        <v>251</v>
      </c>
      <c r="N9" s="106">
        <v>30</v>
      </c>
      <c r="O9" s="144">
        <f t="shared" ref="O9:O28" si="0">N9/V9</f>
        <v>0.47619047619047616</v>
      </c>
      <c r="P9" s="106">
        <v>15</v>
      </c>
      <c r="Q9" s="145">
        <v>0</v>
      </c>
      <c r="R9" s="106">
        <v>10</v>
      </c>
      <c r="S9" s="145">
        <v>0</v>
      </c>
      <c r="T9" s="106">
        <v>8</v>
      </c>
      <c r="U9" s="146">
        <v>0</v>
      </c>
      <c r="V9" s="106">
        <f>+N9+P9+R9+T9</f>
        <v>63</v>
      </c>
      <c r="W9" s="107">
        <f>O9+Q9+S9+U9</f>
        <v>0.47619047619047616</v>
      </c>
      <c r="X9" s="215" t="s">
        <v>140</v>
      </c>
      <c r="Y9" s="76">
        <v>0</v>
      </c>
      <c r="Z9" s="76">
        <v>0</v>
      </c>
      <c r="AA9" s="76">
        <v>0</v>
      </c>
      <c r="AB9" s="76">
        <v>0</v>
      </c>
      <c r="AC9" s="76">
        <v>0</v>
      </c>
      <c r="AD9" s="76">
        <v>0</v>
      </c>
      <c r="AE9" s="76">
        <v>0</v>
      </c>
      <c r="AF9" s="76">
        <v>0</v>
      </c>
      <c r="AG9" s="76">
        <f>Y9+AA9+AC9+AE9</f>
        <v>0</v>
      </c>
      <c r="AH9" s="77">
        <f>Z9+AB9+AD9+AF9</f>
        <v>0</v>
      </c>
      <c r="AI9" s="217" t="s">
        <v>263</v>
      </c>
      <c r="AJ9" s="218" t="s">
        <v>120</v>
      </c>
      <c r="AK9" s="51"/>
      <c r="AL9" s="51"/>
    </row>
    <row r="10" spans="1:38" s="44" customFormat="1" ht="56.25" customHeight="1" x14ac:dyDescent="0.25">
      <c r="A10" s="51"/>
      <c r="B10" s="51"/>
      <c r="C10" s="251"/>
      <c r="D10" s="198"/>
      <c r="E10" s="198"/>
      <c r="F10" s="198"/>
      <c r="G10" s="198"/>
      <c r="H10" s="198"/>
      <c r="I10" s="198"/>
      <c r="J10" s="198"/>
      <c r="K10" s="8" t="s">
        <v>181</v>
      </c>
      <c r="L10" s="148" t="s">
        <v>183</v>
      </c>
      <c r="M10" s="147" t="s">
        <v>252</v>
      </c>
      <c r="N10" s="108">
        <v>0</v>
      </c>
      <c r="O10" s="145">
        <f t="shared" si="0"/>
        <v>0</v>
      </c>
      <c r="P10" s="108">
        <v>2</v>
      </c>
      <c r="Q10" s="145">
        <v>0</v>
      </c>
      <c r="R10" s="108">
        <v>2</v>
      </c>
      <c r="S10" s="145">
        <v>0</v>
      </c>
      <c r="T10" s="108">
        <v>2</v>
      </c>
      <c r="U10" s="109">
        <v>0</v>
      </c>
      <c r="V10" s="108">
        <f>+N10+P10+R10+T10</f>
        <v>6</v>
      </c>
      <c r="W10" s="109">
        <f>O10+Q10+S10+U10</f>
        <v>0</v>
      </c>
      <c r="X10" s="215"/>
      <c r="Y10" s="141">
        <v>0</v>
      </c>
      <c r="Z10" s="141">
        <v>0</v>
      </c>
      <c r="AA10" s="132">
        <v>0</v>
      </c>
      <c r="AB10" s="132">
        <v>0</v>
      </c>
      <c r="AC10" s="132">
        <v>0</v>
      </c>
      <c r="AD10" s="132">
        <v>0</v>
      </c>
      <c r="AE10" s="141">
        <v>0</v>
      </c>
      <c r="AF10" s="141">
        <v>0</v>
      </c>
      <c r="AG10" s="131">
        <f>Y10+AA10+AC10+AE10</f>
        <v>0</v>
      </c>
      <c r="AH10" s="142">
        <v>0</v>
      </c>
      <c r="AI10" s="217"/>
      <c r="AJ10" s="218"/>
      <c r="AK10" s="51"/>
      <c r="AL10" s="51"/>
    </row>
    <row r="11" spans="1:38" s="44" customFormat="1" ht="106.5" customHeight="1" x14ac:dyDescent="0.25">
      <c r="A11" s="51"/>
      <c r="B11" s="51"/>
      <c r="C11" s="251"/>
      <c r="D11" s="199"/>
      <c r="E11" s="199"/>
      <c r="F11" s="199"/>
      <c r="G11" s="199"/>
      <c r="H11" s="199"/>
      <c r="I11" s="199"/>
      <c r="J11" s="199"/>
      <c r="K11" s="8" t="s">
        <v>182</v>
      </c>
      <c r="L11" s="148" t="s">
        <v>229</v>
      </c>
      <c r="M11" s="147"/>
      <c r="N11" s="108">
        <v>0</v>
      </c>
      <c r="O11" s="145">
        <f t="shared" si="0"/>
        <v>0</v>
      </c>
      <c r="P11" s="108">
        <v>0</v>
      </c>
      <c r="Q11" s="145">
        <f>P11/V11</f>
        <v>0</v>
      </c>
      <c r="R11" s="108">
        <v>0</v>
      </c>
      <c r="S11" s="145">
        <f>R11/V11</f>
        <v>0</v>
      </c>
      <c r="T11" s="108">
        <v>0</v>
      </c>
      <c r="U11" s="109">
        <f t="shared" ref="U11:U15" si="1">T11/V11</f>
        <v>0</v>
      </c>
      <c r="V11" s="108">
        <v>20</v>
      </c>
      <c r="W11" s="109">
        <f>O11+Q11+S11+U11</f>
        <v>0</v>
      </c>
      <c r="X11" s="65" t="s">
        <v>127</v>
      </c>
      <c r="Y11" s="78">
        <v>0</v>
      </c>
      <c r="Z11" s="78">
        <v>0</v>
      </c>
      <c r="AA11" s="79">
        <v>0</v>
      </c>
      <c r="AB11" s="78">
        <v>0</v>
      </c>
      <c r="AC11" s="79">
        <v>0</v>
      </c>
      <c r="AD11" s="78"/>
      <c r="AE11" s="78">
        <v>0</v>
      </c>
      <c r="AF11" s="78"/>
      <c r="AG11" s="76">
        <f>Y11+AA11+AC11+AE11</f>
        <v>0</v>
      </c>
      <c r="AH11" s="80"/>
      <c r="AI11" s="66"/>
      <c r="AJ11" s="218"/>
      <c r="AK11" s="51"/>
      <c r="AL11" s="51"/>
    </row>
    <row r="12" spans="1:38" s="45" customFormat="1" ht="210" customHeight="1" x14ac:dyDescent="0.25">
      <c r="A12" s="51"/>
      <c r="B12" s="51"/>
      <c r="C12" s="104" t="s">
        <v>28</v>
      </c>
      <c r="D12" s="58" t="s">
        <v>29</v>
      </c>
      <c r="E12" s="58" t="s">
        <v>29</v>
      </c>
      <c r="F12" s="58" t="s">
        <v>30</v>
      </c>
      <c r="G12" s="58" t="s">
        <v>222</v>
      </c>
      <c r="H12" s="58" t="s">
        <v>31</v>
      </c>
      <c r="I12" s="58" t="s">
        <v>171</v>
      </c>
      <c r="J12" s="58" t="s">
        <v>33</v>
      </c>
      <c r="K12" s="58" t="s">
        <v>34</v>
      </c>
      <c r="L12" s="143" t="s">
        <v>172</v>
      </c>
      <c r="M12" s="147" t="s">
        <v>253</v>
      </c>
      <c r="N12" s="106">
        <v>10</v>
      </c>
      <c r="O12" s="144">
        <f t="shared" ref="O12" si="2">N12/V12</f>
        <v>0.14492753623188406</v>
      </c>
      <c r="P12" s="106">
        <v>15</v>
      </c>
      <c r="Q12" s="145">
        <v>0</v>
      </c>
      <c r="R12" s="106">
        <v>25</v>
      </c>
      <c r="S12" s="145">
        <v>0</v>
      </c>
      <c r="T12" s="106">
        <v>19</v>
      </c>
      <c r="U12" s="146">
        <v>0</v>
      </c>
      <c r="V12" s="106">
        <v>69</v>
      </c>
      <c r="W12" s="107">
        <f>O12+Q12+S12+U12</f>
        <v>0.14492753623188406</v>
      </c>
      <c r="X12" s="65" t="s">
        <v>140</v>
      </c>
      <c r="Y12" s="76">
        <v>0</v>
      </c>
      <c r="Z12" s="76">
        <v>0</v>
      </c>
      <c r="AA12" s="76">
        <v>0</v>
      </c>
      <c r="AB12" s="76">
        <v>0</v>
      </c>
      <c r="AC12" s="76">
        <v>0</v>
      </c>
      <c r="AD12" s="76">
        <v>0</v>
      </c>
      <c r="AE12" s="76">
        <v>0</v>
      </c>
      <c r="AF12" s="76">
        <v>0</v>
      </c>
      <c r="AG12" s="76">
        <f>Y12+AA12+AC12+AE12</f>
        <v>0</v>
      </c>
      <c r="AH12" s="77">
        <f>Z12+AB12+AD12+AF12</f>
        <v>0</v>
      </c>
      <c r="AI12" s="81" t="s">
        <v>146</v>
      </c>
      <c r="AJ12" s="218"/>
      <c r="AK12" s="51"/>
      <c r="AL12" s="51"/>
    </row>
    <row r="13" spans="1:38" ht="293.25" customHeight="1" x14ac:dyDescent="0.25">
      <c r="C13" s="251" t="s">
        <v>28</v>
      </c>
      <c r="D13" s="208" t="s">
        <v>29</v>
      </c>
      <c r="E13" s="208" t="s">
        <v>29</v>
      </c>
      <c r="F13" s="203" t="s">
        <v>35</v>
      </c>
      <c r="G13" s="203">
        <v>1200</v>
      </c>
      <c r="H13" s="203" t="s">
        <v>36</v>
      </c>
      <c r="I13" s="203" t="s">
        <v>187</v>
      </c>
      <c r="J13" s="8" t="s">
        <v>33</v>
      </c>
      <c r="K13" s="149" t="s">
        <v>162</v>
      </c>
      <c r="L13" s="185" t="s">
        <v>200</v>
      </c>
      <c r="M13" s="147" t="s">
        <v>267</v>
      </c>
      <c r="N13" s="106">
        <v>8</v>
      </c>
      <c r="O13" s="144">
        <f t="shared" si="0"/>
        <v>0.25806451612903225</v>
      </c>
      <c r="P13" s="106">
        <v>6</v>
      </c>
      <c r="Q13" s="168">
        <v>0</v>
      </c>
      <c r="R13" s="106">
        <v>10</v>
      </c>
      <c r="S13" s="144">
        <v>0</v>
      </c>
      <c r="T13" s="106">
        <v>7</v>
      </c>
      <c r="U13" s="145">
        <v>0</v>
      </c>
      <c r="V13" s="153">
        <v>31</v>
      </c>
      <c r="W13" s="154">
        <f>O13+Q13+S13</f>
        <v>0.25806451612903225</v>
      </c>
      <c r="X13" s="155" t="s">
        <v>140</v>
      </c>
      <c r="Y13" s="131">
        <v>0</v>
      </c>
      <c r="Z13" s="131">
        <v>3769920</v>
      </c>
      <c r="AA13" s="131">
        <v>3769920</v>
      </c>
      <c r="AB13" s="131">
        <v>3769920</v>
      </c>
      <c r="AC13" s="131">
        <v>3769920</v>
      </c>
      <c r="AD13" s="131">
        <v>3769920</v>
      </c>
      <c r="AE13" s="131">
        <v>3769920</v>
      </c>
      <c r="AF13" s="79">
        <v>0</v>
      </c>
      <c r="AG13" s="76">
        <v>37699200</v>
      </c>
      <c r="AH13" s="82">
        <f>Z13+AB13+AD13</f>
        <v>11309760</v>
      </c>
      <c r="AI13" s="83"/>
      <c r="AJ13" s="81" t="s">
        <v>280</v>
      </c>
      <c r="AK13" s="51"/>
      <c r="AL13" s="51"/>
    </row>
    <row r="14" spans="1:38" ht="120.75" customHeight="1" x14ac:dyDescent="0.25">
      <c r="C14" s="251"/>
      <c r="D14" s="199"/>
      <c r="E14" s="199"/>
      <c r="F14" s="204"/>
      <c r="G14" s="204"/>
      <c r="H14" s="204"/>
      <c r="I14" s="204"/>
      <c r="J14" s="8" t="s">
        <v>33</v>
      </c>
      <c r="K14" s="186" t="s">
        <v>37</v>
      </c>
      <c r="L14" s="148" t="s">
        <v>167</v>
      </c>
      <c r="M14" s="147" t="s">
        <v>284</v>
      </c>
      <c r="N14" s="106">
        <v>8</v>
      </c>
      <c r="O14" s="144">
        <f t="shared" si="0"/>
        <v>0.11594202898550725</v>
      </c>
      <c r="P14" s="106">
        <v>10</v>
      </c>
      <c r="Q14" s="145">
        <v>0</v>
      </c>
      <c r="R14" s="106">
        <v>30</v>
      </c>
      <c r="S14" s="144">
        <v>0</v>
      </c>
      <c r="T14" s="106">
        <v>21</v>
      </c>
      <c r="U14" s="145">
        <v>0</v>
      </c>
      <c r="V14" s="110">
        <v>69</v>
      </c>
      <c r="W14" s="111">
        <f>O14+Q14+S14+U14</f>
        <v>0.11594202898550725</v>
      </c>
      <c r="X14" s="65" t="s">
        <v>128</v>
      </c>
      <c r="Y14" s="80"/>
      <c r="Z14" s="80"/>
      <c r="AA14" s="80"/>
      <c r="AB14" s="80"/>
      <c r="AC14" s="80"/>
      <c r="AD14" s="80"/>
      <c r="AE14" s="80"/>
      <c r="AF14" s="80"/>
      <c r="AG14" s="84">
        <v>0</v>
      </c>
      <c r="AH14" s="80"/>
      <c r="AI14" s="80"/>
      <c r="AJ14" s="66" t="s">
        <v>280</v>
      </c>
      <c r="AK14" s="51"/>
      <c r="AL14" s="51"/>
    </row>
    <row r="15" spans="1:38" s="42" customFormat="1" ht="95.25" customHeight="1" x14ac:dyDescent="0.25">
      <c r="C15" s="104" t="s">
        <v>28</v>
      </c>
      <c r="D15" s="8" t="s">
        <v>29</v>
      </c>
      <c r="E15" s="8" t="s">
        <v>29</v>
      </c>
      <c r="F15" s="8" t="s">
        <v>38</v>
      </c>
      <c r="G15" s="54">
        <v>69</v>
      </c>
      <c r="H15" s="8" t="s">
        <v>39</v>
      </c>
      <c r="I15" s="55" t="s">
        <v>40</v>
      </c>
      <c r="J15" s="8" t="s">
        <v>41</v>
      </c>
      <c r="K15" s="183" t="s">
        <v>42</v>
      </c>
      <c r="L15" s="184" t="s">
        <v>43</v>
      </c>
      <c r="M15" s="171" t="s">
        <v>220</v>
      </c>
      <c r="N15" s="172">
        <v>2</v>
      </c>
      <c r="O15" s="173">
        <f t="shared" si="0"/>
        <v>0.10526315789473684</v>
      </c>
      <c r="P15" s="172">
        <v>8</v>
      </c>
      <c r="Q15" s="173">
        <f t="shared" ref="Q15" si="3">P15/V15</f>
        <v>0.42105263157894735</v>
      </c>
      <c r="R15" s="172">
        <v>6</v>
      </c>
      <c r="S15" s="173">
        <f t="shared" ref="S15" si="4">R15/V15</f>
        <v>0.31578947368421051</v>
      </c>
      <c r="T15" s="172">
        <v>3</v>
      </c>
      <c r="U15" s="173">
        <f t="shared" si="1"/>
        <v>0.15789473684210525</v>
      </c>
      <c r="V15" s="108">
        <v>19</v>
      </c>
      <c r="W15" s="109">
        <f>O15+Q15+S15+U15</f>
        <v>1</v>
      </c>
      <c r="X15" s="65" t="s">
        <v>128</v>
      </c>
      <c r="Y15" s="80"/>
      <c r="Z15" s="80"/>
      <c r="AA15" s="80"/>
      <c r="AB15" s="80"/>
      <c r="AC15" s="80"/>
      <c r="AD15" s="80"/>
      <c r="AE15" s="80"/>
      <c r="AF15" s="80"/>
      <c r="AG15" s="80"/>
      <c r="AH15" s="80"/>
      <c r="AI15" s="80"/>
      <c r="AJ15" s="66" t="s">
        <v>141</v>
      </c>
    </row>
    <row r="16" spans="1:38" s="48" customFormat="1" ht="126.75" customHeight="1" x14ac:dyDescent="0.25">
      <c r="C16" s="257" t="s">
        <v>28</v>
      </c>
      <c r="D16" s="258" t="s">
        <v>29</v>
      </c>
      <c r="E16" s="258" t="s">
        <v>29</v>
      </c>
      <c r="F16" s="64" t="s">
        <v>44</v>
      </c>
      <c r="G16" s="20">
        <v>69</v>
      </c>
      <c r="H16" s="64" t="s">
        <v>45</v>
      </c>
      <c r="I16" s="203" t="s">
        <v>46</v>
      </c>
      <c r="J16" s="8" t="s">
        <v>206</v>
      </c>
      <c r="K16" s="149" t="s">
        <v>47</v>
      </c>
      <c r="L16" s="148" t="s">
        <v>48</v>
      </c>
      <c r="M16" s="147" t="s">
        <v>281</v>
      </c>
      <c r="N16" s="106">
        <v>0</v>
      </c>
      <c r="O16" s="144">
        <f t="shared" si="0"/>
        <v>0</v>
      </c>
      <c r="P16" s="106">
        <v>0</v>
      </c>
      <c r="Q16" s="145">
        <f t="shared" ref="Q16:Q27" si="5">P16/V16</f>
        <v>0</v>
      </c>
      <c r="R16" s="106">
        <v>0</v>
      </c>
      <c r="S16" s="144">
        <f t="shared" ref="S16:S56" si="6">R16/V16</f>
        <v>0</v>
      </c>
      <c r="T16" s="106">
        <v>0</v>
      </c>
      <c r="U16" s="109">
        <f t="shared" ref="U16:U17" si="7">T16/V16</f>
        <v>0</v>
      </c>
      <c r="V16" s="106">
        <v>69</v>
      </c>
      <c r="W16" s="107">
        <f>O16+Q16+S16+U16</f>
        <v>0</v>
      </c>
      <c r="X16" s="253" t="s">
        <v>213</v>
      </c>
      <c r="Y16" s="80"/>
      <c r="Z16" s="80"/>
      <c r="AA16" s="80"/>
      <c r="AB16" s="80"/>
      <c r="AC16" s="80"/>
      <c r="AD16" s="80"/>
      <c r="AE16" s="80"/>
      <c r="AF16" s="80"/>
      <c r="AG16" s="76"/>
      <c r="AH16" s="80"/>
      <c r="AI16" s="80"/>
      <c r="AJ16" s="252" t="s">
        <v>122</v>
      </c>
      <c r="AK16" s="42"/>
      <c r="AL16" s="42"/>
    </row>
    <row r="17" spans="1:38" ht="114" customHeight="1" x14ac:dyDescent="0.25">
      <c r="C17" s="257"/>
      <c r="D17" s="259"/>
      <c r="E17" s="259"/>
      <c r="F17" s="64" t="s">
        <v>49</v>
      </c>
      <c r="G17" s="20">
        <v>1</v>
      </c>
      <c r="H17" s="64" t="s">
        <v>50</v>
      </c>
      <c r="I17" s="261"/>
      <c r="J17" s="8" t="s">
        <v>188</v>
      </c>
      <c r="K17" s="170" t="s">
        <v>227</v>
      </c>
      <c r="L17" s="148" t="s">
        <v>51</v>
      </c>
      <c r="M17" s="147" t="s">
        <v>288</v>
      </c>
      <c r="N17" s="106">
        <v>5</v>
      </c>
      <c r="O17" s="168">
        <f>N17/V17-400%</f>
        <v>1</v>
      </c>
      <c r="P17" s="106">
        <v>5</v>
      </c>
      <c r="Q17" s="145">
        <v>0</v>
      </c>
      <c r="R17" s="106">
        <v>0</v>
      </c>
      <c r="S17" s="144">
        <f t="shared" si="6"/>
        <v>0</v>
      </c>
      <c r="T17" s="106">
        <v>0</v>
      </c>
      <c r="U17" s="109">
        <f t="shared" si="7"/>
        <v>0</v>
      </c>
      <c r="V17" s="175">
        <v>1</v>
      </c>
      <c r="W17" s="176">
        <f>O17+Q17+S17+U17</f>
        <v>1</v>
      </c>
      <c r="X17" s="254"/>
      <c r="Y17" s="76">
        <v>0</v>
      </c>
      <c r="Z17" s="76">
        <v>0</v>
      </c>
      <c r="AA17" s="76">
        <v>0</v>
      </c>
      <c r="AB17" s="76">
        <v>0</v>
      </c>
      <c r="AC17" s="76">
        <v>0</v>
      </c>
      <c r="AD17" s="76">
        <v>0</v>
      </c>
      <c r="AE17" s="76">
        <v>8482320</v>
      </c>
      <c r="AF17" s="76">
        <v>0</v>
      </c>
      <c r="AG17" s="76">
        <v>8482320</v>
      </c>
      <c r="AH17" s="82">
        <f>Z17+AB17+AD17</f>
        <v>0</v>
      </c>
      <c r="AI17" s="79"/>
      <c r="AJ17" s="252"/>
      <c r="AK17" s="42"/>
      <c r="AL17" s="51"/>
    </row>
    <row r="18" spans="1:38" s="122" customFormat="1" ht="296.25" customHeight="1" x14ac:dyDescent="0.25">
      <c r="C18" s="257"/>
      <c r="D18" s="260"/>
      <c r="E18" s="260"/>
      <c r="F18" s="133" t="s">
        <v>52</v>
      </c>
      <c r="G18" s="124">
        <v>69</v>
      </c>
      <c r="H18" s="123" t="s">
        <v>39</v>
      </c>
      <c r="I18" s="204"/>
      <c r="J18" s="125" t="s">
        <v>236</v>
      </c>
      <c r="K18" s="126" t="s">
        <v>193</v>
      </c>
      <c r="L18" s="148" t="s">
        <v>238</v>
      </c>
      <c r="M18" s="147" t="s">
        <v>237</v>
      </c>
      <c r="N18" s="113">
        <v>6</v>
      </c>
      <c r="O18" s="144">
        <f t="shared" si="0"/>
        <v>8.6956521739130432E-2</v>
      </c>
      <c r="P18" s="108">
        <v>25</v>
      </c>
      <c r="Q18" s="145">
        <v>0</v>
      </c>
      <c r="R18" s="108">
        <v>25</v>
      </c>
      <c r="S18" s="144">
        <v>0</v>
      </c>
      <c r="T18" s="113">
        <v>13</v>
      </c>
      <c r="U18" s="109">
        <v>0</v>
      </c>
      <c r="V18" s="127">
        <v>69</v>
      </c>
      <c r="W18" s="128">
        <f t="shared" ref="W18:W20" si="8">O18+Q18+S18</f>
        <v>8.6956521739130432E-2</v>
      </c>
      <c r="X18" s="188" t="s">
        <v>140</v>
      </c>
      <c r="Y18" s="76">
        <v>3141600</v>
      </c>
      <c r="Z18" s="76">
        <v>3141600</v>
      </c>
      <c r="AA18" s="191">
        <v>64088640</v>
      </c>
      <c r="AB18" s="191">
        <v>0</v>
      </c>
      <c r="AC18" s="191">
        <v>64088640</v>
      </c>
      <c r="AD18" s="192">
        <v>0</v>
      </c>
      <c r="AE18" s="76">
        <v>63681120</v>
      </c>
      <c r="AF18" s="192">
        <v>0</v>
      </c>
      <c r="AG18" s="187">
        <v>195000000</v>
      </c>
      <c r="AH18" s="187">
        <f>Z18+AB18+AD18+AF18</f>
        <v>3141600</v>
      </c>
      <c r="AI18" s="129" t="s">
        <v>235</v>
      </c>
      <c r="AJ18" s="252"/>
      <c r="AK18" s="130"/>
      <c r="AL18" s="130"/>
    </row>
    <row r="19" spans="1:38" s="43" customFormat="1" ht="176.25" customHeight="1" x14ac:dyDescent="0.25">
      <c r="A19" s="51"/>
      <c r="B19" s="42"/>
      <c r="C19" s="104" t="s">
        <v>28</v>
      </c>
      <c r="D19" s="7" t="s">
        <v>29</v>
      </c>
      <c r="E19" s="7"/>
      <c r="F19" s="156" t="s">
        <v>53</v>
      </c>
      <c r="G19" s="157">
        <v>53000</v>
      </c>
      <c r="H19" s="156" t="s">
        <v>163</v>
      </c>
      <c r="I19" s="149" t="s">
        <v>55</v>
      </c>
      <c r="J19" s="149" t="s">
        <v>173</v>
      </c>
      <c r="K19" s="149" t="s">
        <v>168</v>
      </c>
      <c r="L19" s="148" t="s">
        <v>147</v>
      </c>
      <c r="M19" s="150" t="s">
        <v>277</v>
      </c>
      <c r="N19" s="113">
        <v>0</v>
      </c>
      <c r="O19" s="144">
        <f t="shared" si="0"/>
        <v>0</v>
      </c>
      <c r="P19" s="108">
        <v>0</v>
      </c>
      <c r="Q19" s="145">
        <f t="shared" ref="Q19:Q20" si="9">P19/V19</f>
        <v>0</v>
      </c>
      <c r="R19" s="108">
        <v>0</v>
      </c>
      <c r="S19" s="144">
        <f>R19/V19</f>
        <v>0</v>
      </c>
      <c r="T19" s="113">
        <v>13</v>
      </c>
      <c r="U19" s="109">
        <v>0</v>
      </c>
      <c r="V19" s="106">
        <v>13</v>
      </c>
      <c r="W19" s="109">
        <f>O19+Q19+S19</f>
        <v>0</v>
      </c>
      <c r="X19" s="65" t="s">
        <v>128</v>
      </c>
      <c r="Y19" s="131"/>
      <c r="Z19" s="80"/>
      <c r="AA19" s="80"/>
      <c r="AB19" s="80"/>
      <c r="AC19" s="80"/>
      <c r="AD19" s="80"/>
      <c r="AE19" s="80"/>
      <c r="AF19" s="80"/>
      <c r="AG19" s="80"/>
      <c r="AH19" s="80"/>
      <c r="AI19" s="85"/>
      <c r="AJ19" s="252" t="s">
        <v>123</v>
      </c>
      <c r="AK19" s="51"/>
      <c r="AL19" s="51"/>
    </row>
    <row r="20" spans="1:38" s="43" customFormat="1" ht="146.25" customHeight="1" x14ac:dyDescent="0.25">
      <c r="A20" s="51"/>
      <c r="B20" s="42"/>
      <c r="C20" s="104" t="s">
        <v>28</v>
      </c>
      <c r="D20" s="7" t="s">
        <v>29</v>
      </c>
      <c r="E20" s="7" t="s">
        <v>29</v>
      </c>
      <c r="F20" s="7" t="s">
        <v>53</v>
      </c>
      <c r="G20" s="157">
        <v>53000</v>
      </c>
      <c r="H20" s="156" t="s">
        <v>54</v>
      </c>
      <c r="I20" s="167" t="s">
        <v>56</v>
      </c>
      <c r="J20" s="167" t="s">
        <v>57</v>
      </c>
      <c r="K20" s="167" t="s">
        <v>58</v>
      </c>
      <c r="L20" s="159" t="s">
        <v>186</v>
      </c>
      <c r="M20" s="150" t="s">
        <v>268</v>
      </c>
      <c r="N20" s="108">
        <v>0</v>
      </c>
      <c r="O20" s="168">
        <f t="shared" si="0"/>
        <v>0</v>
      </c>
      <c r="P20" s="113">
        <v>0</v>
      </c>
      <c r="Q20" s="145">
        <f t="shared" si="9"/>
        <v>0</v>
      </c>
      <c r="R20" s="108">
        <v>0</v>
      </c>
      <c r="S20" s="144">
        <f t="shared" ref="S20:S24" si="10">R20/V20</f>
        <v>0</v>
      </c>
      <c r="T20" s="108">
        <v>69</v>
      </c>
      <c r="U20" s="145">
        <v>0</v>
      </c>
      <c r="V20" s="106">
        <v>69</v>
      </c>
      <c r="W20" s="109">
        <f t="shared" si="8"/>
        <v>0</v>
      </c>
      <c r="X20" s="65" t="s">
        <v>128</v>
      </c>
      <c r="Y20" s="80"/>
      <c r="Z20" s="80"/>
      <c r="AA20" s="80"/>
      <c r="AB20" s="80"/>
      <c r="AC20" s="80"/>
      <c r="AD20" s="80"/>
      <c r="AE20" s="80"/>
      <c r="AF20" s="80"/>
      <c r="AG20" s="80"/>
      <c r="AH20" s="80"/>
      <c r="AI20" s="85" t="s">
        <v>152</v>
      </c>
      <c r="AJ20" s="252"/>
      <c r="AK20" s="51"/>
      <c r="AL20" s="51"/>
    </row>
    <row r="21" spans="1:38" s="43" customFormat="1" ht="157.5" customHeight="1" x14ac:dyDescent="0.25">
      <c r="A21" s="51"/>
      <c r="B21" s="42"/>
      <c r="C21" s="104" t="s">
        <v>28</v>
      </c>
      <c r="D21" s="7" t="s">
        <v>29</v>
      </c>
      <c r="E21" s="7" t="s">
        <v>29</v>
      </c>
      <c r="F21" s="7" t="s">
        <v>53</v>
      </c>
      <c r="G21" s="52">
        <v>53000</v>
      </c>
      <c r="H21" s="7" t="s">
        <v>54</v>
      </c>
      <c r="I21" s="7" t="s">
        <v>59</v>
      </c>
      <c r="J21" s="167" t="s">
        <v>189</v>
      </c>
      <c r="K21" s="167" t="s">
        <v>274</v>
      </c>
      <c r="L21" s="169" t="s">
        <v>148</v>
      </c>
      <c r="M21" s="150" t="s">
        <v>269</v>
      </c>
      <c r="N21" s="108">
        <v>63</v>
      </c>
      <c r="O21" s="145">
        <f t="shared" si="0"/>
        <v>1</v>
      </c>
      <c r="P21" s="108">
        <v>63</v>
      </c>
      <c r="Q21" s="145">
        <v>0</v>
      </c>
      <c r="R21" s="108">
        <v>63</v>
      </c>
      <c r="S21" s="145">
        <v>0</v>
      </c>
      <c r="T21" s="108">
        <v>63</v>
      </c>
      <c r="U21" s="109">
        <v>0</v>
      </c>
      <c r="V21" s="106">
        <v>63</v>
      </c>
      <c r="W21" s="109">
        <f>(O21+Q21+S21+U21)/4</f>
        <v>0.25</v>
      </c>
      <c r="X21" s="66" t="s">
        <v>128</v>
      </c>
      <c r="Y21" s="80"/>
      <c r="Z21" s="80"/>
      <c r="AA21" s="80"/>
      <c r="AB21" s="80"/>
      <c r="AC21" s="80"/>
      <c r="AD21" s="80"/>
      <c r="AE21" s="80"/>
      <c r="AF21" s="80"/>
      <c r="AG21" s="80"/>
      <c r="AH21" s="80"/>
      <c r="AI21" s="85"/>
      <c r="AJ21" s="252"/>
      <c r="AK21" s="51"/>
      <c r="AL21" s="51"/>
    </row>
    <row r="22" spans="1:38" s="43" customFormat="1" ht="165" customHeight="1" x14ac:dyDescent="0.25">
      <c r="A22" s="51"/>
      <c r="B22" s="42"/>
      <c r="C22" s="104" t="s">
        <v>28</v>
      </c>
      <c r="D22" s="7" t="s">
        <v>29</v>
      </c>
      <c r="E22" s="7" t="s">
        <v>29</v>
      </c>
      <c r="F22" s="7" t="s">
        <v>53</v>
      </c>
      <c r="G22" s="52">
        <v>53000</v>
      </c>
      <c r="H22" s="7" t="s">
        <v>54</v>
      </c>
      <c r="I22" s="7" t="s">
        <v>60</v>
      </c>
      <c r="J22" s="167" t="s">
        <v>61</v>
      </c>
      <c r="K22" s="167" t="s">
        <v>275</v>
      </c>
      <c r="L22" s="169" t="s">
        <v>149</v>
      </c>
      <c r="M22" s="150" t="s">
        <v>270</v>
      </c>
      <c r="N22" s="108">
        <v>0</v>
      </c>
      <c r="O22" s="145">
        <f t="shared" si="0"/>
        <v>0</v>
      </c>
      <c r="P22" s="113">
        <v>69</v>
      </c>
      <c r="Q22" s="145">
        <v>0</v>
      </c>
      <c r="R22" s="108">
        <v>69</v>
      </c>
      <c r="S22" s="145">
        <v>0</v>
      </c>
      <c r="T22" s="108">
        <v>69</v>
      </c>
      <c r="U22" s="109">
        <v>0</v>
      </c>
      <c r="V22" s="106">
        <v>69</v>
      </c>
      <c r="W22" s="109">
        <f>O22+Q22+S22+U22</f>
        <v>0</v>
      </c>
      <c r="X22" s="65" t="s">
        <v>128</v>
      </c>
      <c r="Y22" s="80"/>
      <c r="Z22" s="80"/>
      <c r="AA22" s="80"/>
      <c r="AB22" s="80"/>
      <c r="AC22" s="80"/>
      <c r="AD22" s="80"/>
      <c r="AE22" s="80"/>
      <c r="AF22" s="80"/>
      <c r="AG22" s="80"/>
      <c r="AH22" s="80"/>
      <c r="AI22" s="80"/>
      <c r="AJ22" s="252"/>
      <c r="AK22" s="51"/>
      <c r="AL22" s="51"/>
    </row>
    <row r="23" spans="1:38" s="43" customFormat="1" ht="198" customHeight="1" x14ac:dyDescent="0.25">
      <c r="A23" s="51"/>
      <c r="B23" s="42"/>
      <c r="C23" s="104" t="s">
        <v>28</v>
      </c>
      <c r="D23" s="7" t="s">
        <v>29</v>
      </c>
      <c r="E23" s="7" t="s">
        <v>29</v>
      </c>
      <c r="F23" s="7" t="s">
        <v>53</v>
      </c>
      <c r="G23" s="52">
        <v>53000</v>
      </c>
      <c r="H23" s="7" t="s">
        <v>54</v>
      </c>
      <c r="I23" s="7" t="s">
        <v>62</v>
      </c>
      <c r="J23" s="167" t="s">
        <v>63</v>
      </c>
      <c r="K23" s="167" t="s">
        <v>276</v>
      </c>
      <c r="L23" s="159" t="s">
        <v>190</v>
      </c>
      <c r="M23" s="150" t="s">
        <v>271</v>
      </c>
      <c r="N23" s="108">
        <v>69</v>
      </c>
      <c r="O23" s="145">
        <f t="shared" si="0"/>
        <v>1</v>
      </c>
      <c r="P23" s="113">
        <v>69</v>
      </c>
      <c r="Q23" s="145">
        <v>0</v>
      </c>
      <c r="R23" s="108">
        <v>69</v>
      </c>
      <c r="S23" s="145">
        <v>0</v>
      </c>
      <c r="T23" s="108">
        <v>69</v>
      </c>
      <c r="U23" s="109">
        <v>0</v>
      </c>
      <c r="V23" s="106">
        <v>69</v>
      </c>
      <c r="W23" s="109">
        <f>(O23+Q23+S23+U23) /4</f>
        <v>0.25</v>
      </c>
      <c r="X23" s="65" t="s">
        <v>128</v>
      </c>
      <c r="Y23" s="80"/>
      <c r="Z23" s="80"/>
      <c r="AA23" s="80"/>
      <c r="AB23" s="80"/>
      <c r="AC23" s="80"/>
      <c r="AD23" s="80"/>
      <c r="AE23" s="80"/>
      <c r="AF23" s="80"/>
      <c r="AG23" s="80"/>
      <c r="AH23" s="80"/>
      <c r="AI23" s="80"/>
      <c r="AJ23" s="252"/>
      <c r="AK23" s="51"/>
      <c r="AL23" s="51"/>
    </row>
    <row r="24" spans="1:38" s="43" customFormat="1" ht="111" customHeight="1" x14ac:dyDescent="0.25">
      <c r="A24" s="51"/>
      <c r="B24" s="42"/>
      <c r="C24" s="104" t="s">
        <v>28</v>
      </c>
      <c r="D24" s="7"/>
      <c r="E24" s="7"/>
      <c r="F24" s="7" t="s">
        <v>53</v>
      </c>
      <c r="G24" s="52">
        <v>53000</v>
      </c>
      <c r="H24" s="7" t="s">
        <v>54</v>
      </c>
      <c r="I24" s="7" t="s">
        <v>64</v>
      </c>
      <c r="J24" s="167" t="s">
        <v>65</v>
      </c>
      <c r="K24" s="167" t="s">
        <v>66</v>
      </c>
      <c r="L24" s="159" t="s">
        <v>150</v>
      </c>
      <c r="M24" s="150" t="s">
        <v>272</v>
      </c>
      <c r="N24" s="108">
        <v>0</v>
      </c>
      <c r="O24" s="145">
        <f>N24/V24</f>
        <v>0</v>
      </c>
      <c r="P24" s="113">
        <v>1</v>
      </c>
      <c r="Q24" s="145">
        <v>0</v>
      </c>
      <c r="R24" s="108">
        <v>0</v>
      </c>
      <c r="S24" s="145">
        <f t="shared" si="10"/>
        <v>0</v>
      </c>
      <c r="T24" s="108">
        <v>0</v>
      </c>
      <c r="U24" s="109">
        <f t="shared" ref="U24:U56" si="11">T24/V24</f>
        <v>0</v>
      </c>
      <c r="V24" s="106">
        <v>1</v>
      </c>
      <c r="W24" s="109">
        <f>(O24+Q24+S24)</f>
        <v>0</v>
      </c>
      <c r="X24" s="65" t="s">
        <v>128</v>
      </c>
      <c r="Y24" s="80"/>
      <c r="Z24" s="80"/>
      <c r="AA24" s="80"/>
      <c r="AB24" s="80"/>
      <c r="AC24" s="80"/>
      <c r="AD24" s="80"/>
      <c r="AE24" s="80"/>
      <c r="AF24" s="80"/>
      <c r="AG24" s="80"/>
      <c r="AH24" s="80"/>
      <c r="AI24" s="85"/>
      <c r="AJ24" s="252"/>
      <c r="AK24" s="51"/>
      <c r="AL24" s="51"/>
    </row>
    <row r="25" spans="1:38" ht="108" customHeight="1" x14ac:dyDescent="0.25">
      <c r="A25" s="51"/>
      <c r="B25" s="42"/>
      <c r="C25" s="104" t="s">
        <v>28</v>
      </c>
      <c r="D25" s="7"/>
      <c r="E25" s="7"/>
      <c r="F25" s="7" t="s">
        <v>67</v>
      </c>
      <c r="G25" s="163">
        <v>1</v>
      </c>
      <c r="H25" s="7" t="s">
        <v>68</v>
      </c>
      <c r="I25" s="7" t="s">
        <v>69</v>
      </c>
      <c r="J25" s="167" t="s">
        <v>134</v>
      </c>
      <c r="K25" s="167" t="s">
        <v>169</v>
      </c>
      <c r="L25" s="159" t="s">
        <v>70</v>
      </c>
      <c r="M25" s="150" t="s">
        <v>282</v>
      </c>
      <c r="N25" s="108">
        <v>38</v>
      </c>
      <c r="O25" s="145">
        <f t="shared" si="0"/>
        <v>0.95</v>
      </c>
      <c r="P25" s="113">
        <v>40</v>
      </c>
      <c r="Q25" s="145">
        <v>0</v>
      </c>
      <c r="R25" s="108">
        <v>40</v>
      </c>
      <c r="S25" s="145">
        <v>0</v>
      </c>
      <c r="T25" s="108">
        <v>40</v>
      </c>
      <c r="U25" s="109">
        <v>0</v>
      </c>
      <c r="V25" s="113">
        <v>40</v>
      </c>
      <c r="W25" s="109">
        <f>O25+Q25+S25</f>
        <v>0.95</v>
      </c>
      <c r="X25" s="65" t="s">
        <v>128</v>
      </c>
      <c r="Y25" s="86"/>
      <c r="Z25" s="86"/>
      <c r="AA25" s="86"/>
      <c r="AB25" s="86"/>
      <c r="AC25" s="86"/>
      <c r="AD25" s="86"/>
      <c r="AE25" s="86"/>
      <c r="AF25" s="86"/>
      <c r="AG25" s="86"/>
      <c r="AH25" s="86"/>
      <c r="AI25" s="87"/>
      <c r="AJ25" s="215" t="s">
        <v>124</v>
      </c>
      <c r="AK25" s="51"/>
      <c r="AL25" s="51"/>
    </row>
    <row r="26" spans="1:38" s="53" customFormat="1" ht="46.5" customHeight="1" x14ac:dyDescent="0.25">
      <c r="C26" s="255" t="s">
        <v>28</v>
      </c>
      <c r="D26" s="256" t="s">
        <v>29</v>
      </c>
      <c r="E26" s="205" t="s">
        <v>29</v>
      </c>
      <c r="F26" s="205" t="s">
        <v>71</v>
      </c>
      <c r="G26" s="205">
        <v>1</v>
      </c>
      <c r="H26" s="205" t="s">
        <v>72</v>
      </c>
      <c r="I26" s="205" t="s">
        <v>73</v>
      </c>
      <c r="J26" s="262" t="s">
        <v>74</v>
      </c>
      <c r="K26" s="262" t="s">
        <v>225</v>
      </c>
      <c r="L26" s="148" t="s">
        <v>75</v>
      </c>
      <c r="M26" s="216" t="s">
        <v>283</v>
      </c>
      <c r="N26" s="108">
        <v>0</v>
      </c>
      <c r="O26" s="145">
        <f t="shared" si="0"/>
        <v>0</v>
      </c>
      <c r="P26" s="113">
        <v>0</v>
      </c>
      <c r="Q26" s="145">
        <f t="shared" si="5"/>
        <v>0</v>
      </c>
      <c r="R26" s="108">
        <v>0</v>
      </c>
      <c r="S26" s="145">
        <f t="shared" si="6"/>
        <v>0</v>
      </c>
      <c r="T26" s="108">
        <v>0</v>
      </c>
      <c r="U26" s="109">
        <f t="shared" si="11"/>
        <v>0</v>
      </c>
      <c r="V26" s="113">
        <v>60</v>
      </c>
      <c r="W26" s="109">
        <f>O26+Q26+S26</f>
        <v>0</v>
      </c>
      <c r="X26" s="217" t="s">
        <v>128</v>
      </c>
      <c r="Y26" s="88"/>
      <c r="Z26" s="88"/>
      <c r="AA26" s="88"/>
      <c r="AB26" s="88"/>
      <c r="AC26" s="88"/>
      <c r="AD26" s="88"/>
      <c r="AE26" s="88"/>
      <c r="AF26" s="88"/>
      <c r="AG26" s="88"/>
      <c r="AH26" s="88"/>
      <c r="AI26" s="88"/>
      <c r="AJ26" s="215"/>
    </row>
    <row r="27" spans="1:38" s="53" customFormat="1" ht="95.25" customHeight="1" x14ac:dyDescent="0.25">
      <c r="C27" s="255"/>
      <c r="D27" s="256"/>
      <c r="E27" s="206"/>
      <c r="F27" s="206"/>
      <c r="G27" s="206"/>
      <c r="H27" s="206"/>
      <c r="I27" s="206"/>
      <c r="J27" s="263"/>
      <c r="K27" s="263"/>
      <c r="L27" s="148" t="s">
        <v>76</v>
      </c>
      <c r="M27" s="216"/>
      <c r="N27" s="108">
        <v>0</v>
      </c>
      <c r="O27" s="145">
        <f t="shared" si="0"/>
        <v>0</v>
      </c>
      <c r="P27" s="113">
        <v>0</v>
      </c>
      <c r="Q27" s="145">
        <f t="shared" si="5"/>
        <v>0</v>
      </c>
      <c r="R27" s="108">
        <v>0</v>
      </c>
      <c r="S27" s="145">
        <f t="shared" si="6"/>
        <v>0</v>
      </c>
      <c r="T27" s="108">
        <v>0</v>
      </c>
      <c r="U27" s="109">
        <f t="shared" si="11"/>
        <v>0</v>
      </c>
      <c r="V27" s="113">
        <v>60</v>
      </c>
      <c r="W27" s="109">
        <f>O27+Q27+S27</f>
        <v>0</v>
      </c>
      <c r="X27" s="217"/>
      <c r="Y27" s="88"/>
      <c r="Z27" s="88"/>
      <c r="AA27" s="88"/>
      <c r="AB27" s="88"/>
      <c r="AC27" s="88"/>
      <c r="AD27" s="88"/>
      <c r="AE27" s="88"/>
      <c r="AF27" s="88"/>
      <c r="AG27" s="88"/>
      <c r="AH27" s="88"/>
      <c r="AI27" s="88"/>
      <c r="AJ27" s="215"/>
    </row>
    <row r="28" spans="1:38" ht="221.25" customHeight="1" x14ac:dyDescent="0.25">
      <c r="B28" s="42"/>
      <c r="C28" s="104" t="s">
        <v>28</v>
      </c>
      <c r="D28" s="7" t="s">
        <v>29</v>
      </c>
      <c r="E28" s="7" t="s">
        <v>29</v>
      </c>
      <c r="F28" s="167" t="s">
        <v>53</v>
      </c>
      <c r="G28" s="165">
        <v>53000</v>
      </c>
      <c r="H28" s="167" t="s">
        <v>54</v>
      </c>
      <c r="I28" s="167" t="s">
        <v>77</v>
      </c>
      <c r="J28" s="167" t="s">
        <v>135</v>
      </c>
      <c r="K28" s="167" t="s">
        <v>231</v>
      </c>
      <c r="L28" s="166" t="s">
        <v>175</v>
      </c>
      <c r="M28" s="150" t="s">
        <v>279</v>
      </c>
      <c r="N28" s="108">
        <v>3</v>
      </c>
      <c r="O28" s="145">
        <f t="shared" si="0"/>
        <v>8.8235294117647065E-2</v>
      </c>
      <c r="P28" s="108">
        <v>2</v>
      </c>
      <c r="Q28" s="145">
        <v>0</v>
      </c>
      <c r="R28" s="108">
        <v>1</v>
      </c>
      <c r="S28" s="145">
        <f>R28/V28</f>
        <v>2.9411764705882353E-2</v>
      </c>
      <c r="T28" s="108">
        <v>1</v>
      </c>
      <c r="U28" s="109">
        <f>T28/V28</f>
        <v>2.9411764705882353E-2</v>
      </c>
      <c r="V28" s="114">
        <v>34</v>
      </c>
      <c r="W28" s="115">
        <f>O28+Q28+S28+U28</f>
        <v>0.14705882352941177</v>
      </c>
      <c r="X28" s="65" t="s">
        <v>140</v>
      </c>
      <c r="Y28" s="78">
        <v>0</v>
      </c>
      <c r="Z28" s="78">
        <v>0</v>
      </c>
      <c r="AA28" s="78">
        <v>0</v>
      </c>
      <c r="AB28" s="78">
        <v>0</v>
      </c>
      <c r="AC28" s="78">
        <v>0</v>
      </c>
      <c r="AD28" s="78">
        <v>0</v>
      </c>
      <c r="AE28" s="78">
        <v>0</v>
      </c>
      <c r="AF28" s="78">
        <v>0</v>
      </c>
      <c r="AG28" s="83">
        <f>AA28+AC28+AE28+Y28</f>
        <v>0</v>
      </c>
      <c r="AH28" s="89">
        <f>AB28+AD28+AF28+Z28</f>
        <v>0</v>
      </c>
      <c r="AI28" s="66" t="s">
        <v>226</v>
      </c>
      <c r="AJ28" s="215"/>
    </row>
    <row r="29" spans="1:38" s="43" customFormat="1" ht="91.5" customHeight="1" x14ac:dyDescent="0.25">
      <c r="A29" s="51"/>
      <c r="B29" s="42"/>
      <c r="C29" s="104" t="s">
        <v>28</v>
      </c>
      <c r="D29" s="7" t="s">
        <v>29</v>
      </c>
      <c r="E29" s="7" t="s">
        <v>29</v>
      </c>
      <c r="F29" s="167" t="s">
        <v>53</v>
      </c>
      <c r="G29" s="165">
        <v>53000</v>
      </c>
      <c r="H29" s="167" t="s">
        <v>54</v>
      </c>
      <c r="I29" s="167" t="s">
        <v>78</v>
      </c>
      <c r="J29" s="167" t="s">
        <v>79</v>
      </c>
      <c r="K29" s="167" t="s">
        <v>232</v>
      </c>
      <c r="L29" s="166" t="s">
        <v>151</v>
      </c>
      <c r="M29" s="150" t="s">
        <v>273</v>
      </c>
      <c r="N29" s="108">
        <v>0</v>
      </c>
      <c r="O29" s="109">
        <v>0</v>
      </c>
      <c r="P29" s="108">
        <v>0</v>
      </c>
      <c r="Q29" s="109">
        <v>0</v>
      </c>
      <c r="R29" s="108">
        <v>0</v>
      </c>
      <c r="S29" s="145">
        <f>R29</f>
        <v>0</v>
      </c>
      <c r="T29" s="108">
        <v>0</v>
      </c>
      <c r="U29" s="109">
        <f>T29</f>
        <v>0</v>
      </c>
      <c r="V29" s="114">
        <v>0</v>
      </c>
      <c r="W29" s="115">
        <f>O29+Q29+S29+U29</f>
        <v>0</v>
      </c>
      <c r="X29" s="66" t="s">
        <v>128</v>
      </c>
      <c r="Y29" s="80"/>
      <c r="Z29" s="80"/>
      <c r="AA29" s="80"/>
      <c r="AB29" s="80"/>
      <c r="AC29" s="80"/>
      <c r="AD29" s="80"/>
      <c r="AE29" s="80"/>
      <c r="AF29" s="80"/>
      <c r="AG29" s="80"/>
      <c r="AH29" s="80"/>
      <c r="AI29" s="85" t="s">
        <v>153</v>
      </c>
      <c r="AJ29" s="252" t="s">
        <v>123</v>
      </c>
      <c r="AK29" s="51"/>
    </row>
    <row r="30" spans="1:38" s="43" customFormat="1" ht="113.25" customHeight="1" x14ac:dyDescent="0.25">
      <c r="A30" s="51"/>
      <c r="B30" s="42"/>
      <c r="C30" s="104" t="s">
        <v>28</v>
      </c>
      <c r="D30" s="7" t="s">
        <v>80</v>
      </c>
      <c r="E30" s="7" t="s">
        <v>80</v>
      </c>
      <c r="F30" s="167" t="s">
        <v>53</v>
      </c>
      <c r="G30" s="165">
        <v>53000</v>
      </c>
      <c r="H30" s="167" t="s">
        <v>54</v>
      </c>
      <c r="I30" s="167" t="s">
        <v>81</v>
      </c>
      <c r="J30" s="167" t="s">
        <v>82</v>
      </c>
      <c r="K30" s="167" t="s">
        <v>208</v>
      </c>
      <c r="L30" s="166" t="s">
        <v>83</v>
      </c>
      <c r="M30" s="150" t="s">
        <v>278</v>
      </c>
      <c r="N30" s="108">
        <v>0</v>
      </c>
      <c r="O30" s="109">
        <v>0</v>
      </c>
      <c r="P30" s="108">
        <v>0</v>
      </c>
      <c r="Q30" s="109">
        <v>0</v>
      </c>
      <c r="R30" s="108">
        <v>0</v>
      </c>
      <c r="S30" s="145">
        <f>R30</f>
        <v>0</v>
      </c>
      <c r="T30" s="108">
        <v>0</v>
      </c>
      <c r="U30" s="109">
        <f>T30</f>
        <v>0</v>
      </c>
      <c r="V30" s="114">
        <v>0</v>
      </c>
      <c r="W30" s="115">
        <f t="shared" ref="W30" si="12">O30+Q30+S30</f>
        <v>0</v>
      </c>
      <c r="X30" s="66" t="s">
        <v>128</v>
      </c>
      <c r="Y30" s="80"/>
      <c r="Z30" s="80"/>
      <c r="AA30" s="80"/>
      <c r="AB30" s="80"/>
      <c r="AC30" s="80"/>
      <c r="AD30" s="80"/>
      <c r="AE30" s="80"/>
      <c r="AF30" s="80"/>
      <c r="AG30" s="78">
        <v>0</v>
      </c>
      <c r="AH30" s="80"/>
      <c r="AI30" s="80"/>
      <c r="AJ30" s="252"/>
      <c r="AK30" s="51"/>
    </row>
    <row r="31" spans="1:38" s="46" customFormat="1" ht="89.25" customHeight="1" x14ac:dyDescent="0.25">
      <c r="A31" s="51"/>
      <c r="B31" s="51"/>
      <c r="C31" s="251" t="s">
        <v>28</v>
      </c>
      <c r="D31" s="208" t="s">
        <v>29</v>
      </c>
      <c r="E31" s="208" t="s">
        <v>29</v>
      </c>
      <c r="F31" s="208" t="s">
        <v>84</v>
      </c>
      <c r="G31" s="208">
        <v>60</v>
      </c>
      <c r="H31" s="208" t="s">
        <v>85</v>
      </c>
      <c r="I31" s="208" t="s">
        <v>198</v>
      </c>
      <c r="J31" s="167" t="s">
        <v>258</v>
      </c>
      <c r="K31" s="167" t="s">
        <v>254</v>
      </c>
      <c r="L31" s="166" t="s">
        <v>255</v>
      </c>
      <c r="M31" s="164" t="s">
        <v>256</v>
      </c>
      <c r="N31" s="108">
        <v>0</v>
      </c>
      <c r="O31" s="109">
        <v>0</v>
      </c>
      <c r="P31" s="108">
        <v>0</v>
      </c>
      <c r="Q31" s="109">
        <v>0</v>
      </c>
      <c r="R31" s="108">
        <v>0</v>
      </c>
      <c r="S31" s="145">
        <f>R31</f>
        <v>0</v>
      </c>
      <c r="T31" s="108">
        <v>0</v>
      </c>
      <c r="U31" s="109">
        <f>T31</f>
        <v>0</v>
      </c>
      <c r="V31" s="114">
        <v>0</v>
      </c>
      <c r="W31" s="115">
        <f>O31+Q31+S31+U31</f>
        <v>0</v>
      </c>
      <c r="X31" s="65" t="s">
        <v>140</v>
      </c>
      <c r="Y31" s="207">
        <v>0</v>
      </c>
      <c r="Z31" s="207">
        <v>0</v>
      </c>
      <c r="AA31" s="207">
        <v>0</v>
      </c>
      <c r="AB31" s="207">
        <v>0</v>
      </c>
      <c r="AC31" s="207">
        <v>0</v>
      </c>
      <c r="AD31" s="207">
        <v>0</v>
      </c>
      <c r="AE31" s="207">
        <v>0</v>
      </c>
      <c r="AF31" s="207">
        <v>0</v>
      </c>
      <c r="AG31" s="207">
        <v>0</v>
      </c>
      <c r="AH31" s="207">
        <v>0</v>
      </c>
      <c r="AI31" s="215" t="s">
        <v>257</v>
      </c>
      <c r="AJ31" s="253" t="s">
        <v>121</v>
      </c>
      <c r="AK31" s="51"/>
    </row>
    <row r="32" spans="1:38" s="46" customFormat="1" ht="57.75" customHeight="1" x14ac:dyDescent="0.25">
      <c r="A32" s="51"/>
      <c r="B32" s="51"/>
      <c r="C32" s="251"/>
      <c r="D32" s="198"/>
      <c r="E32" s="198"/>
      <c r="F32" s="198"/>
      <c r="G32" s="198"/>
      <c r="H32" s="198"/>
      <c r="I32" s="198"/>
      <c r="J32" s="205" t="s">
        <v>199</v>
      </c>
      <c r="K32" s="177" t="s">
        <v>197</v>
      </c>
      <c r="L32" s="166" t="s">
        <v>255</v>
      </c>
      <c r="M32" s="164" t="s">
        <v>256</v>
      </c>
      <c r="N32" s="108">
        <v>0</v>
      </c>
      <c r="O32" s="109">
        <v>0</v>
      </c>
      <c r="P32" s="108">
        <v>0</v>
      </c>
      <c r="Q32" s="109">
        <v>0</v>
      </c>
      <c r="R32" s="108">
        <v>0</v>
      </c>
      <c r="S32" s="145">
        <f>R32</f>
        <v>0</v>
      </c>
      <c r="T32" s="108">
        <v>0</v>
      </c>
      <c r="U32" s="109">
        <f>T32</f>
        <v>0</v>
      </c>
      <c r="V32" s="116">
        <v>0</v>
      </c>
      <c r="W32" s="117">
        <f>O32+Q32+S32+U32</f>
        <v>0</v>
      </c>
      <c r="X32" s="209" t="s">
        <v>140</v>
      </c>
      <c r="Y32" s="207"/>
      <c r="Z32" s="207"/>
      <c r="AA32" s="207"/>
      <c r="AB32" s="207"/>
      <c r="AC32" s="207"/>
      <c r="AD32" s="207"/>
      <c r="AE32" s="207"/>
      <c r="AF32" s="207"/>
      <c r="AG32" s="207"/>
      <c r="AH32" s="207"/>
      <c r="AI32" s="215"/>
      <c r="AJ32" s="302"/>
      <c r="AK32" s="51"/>
    </row>
    <row r="33" spans="3:37" s="46" customFormat="1" ht="76.5" customHeight="1" x14ac:dyDescent="0.25">
      <c r="C33" s="251"/>
      <c r="D33" s="199"/>
      <c r="E33" s="199"/>
      <c r="F33" s="198"/>
      <c r="G33" s="198"/>
      <c r="H33" s="198"/>
      <c r="I33" s="199"/>
      <c r="J33" s="206"/>
      <c r="K33" s="178" t="s">
        <v>259</v>
      </c>
      <c r="L33" s="166" t="s">
        <v>255</v>
      </c>
      <c r="M33" s="164" t="s">
        <v>256</v>
      </c>
      <c r="N33" s="108">
        <v>0</v>
      </c>
      <c r="O33" s="109">
        <v>0</v>
      </c>
      <c r="P33" s="108">
        <v>0</v>
      </c>
      <c r="Q33" s="109">
        <v>0</v>
      </c>
      <c r="R33" s="108">
        <v>0</v>
      </c>
      <c r="S33" s="145">
        <f>R33</f>
        <v>0</v>
      </c>
      <c r="T33" s="108">
        <v>0</v>
      </c>
      <c r="U33" s="109">
        <f>T33</f>
        <v>0</v>
      </c>
      <c r="V33" s="114">
        <v>0</v>
      </c>
      <c r="W33" s="115">
        <f>O33+Q33+S33+U33</f>
        <v>0</v>
      </c>
      <c r="X33" s="211"/>
      <c r="Y33" s="207"/>
      <c r="Z33" s="207"/>
      <c r="AA33" s="207"/>
      <c r="AB33" s="207"/>
      <c r="AC33" s="207"/>
      <c r="AD33" s="207"/>
      <c r="AE33" s="207"/>
      <c r="AF33" s="207"/>
      <c r="AG33" s="207"/>
      <c r="AH33" s="207"/>
      <c r="AI33" s="215"/>
      <c r="AJ33" s="302"/>
      <c r="AK33" s="51"/>
    </row>
    <row r="34" spans="3:37" s="46" customFormat="1" ht="97.5" customHeight="1" x14ac:dyDescent="0.25">
      <c r="C34" s="251"/>
      <c r="D34" s="59"/>
      <c r="E34" s="59"/>
      <c r="F34" s="198"/>
      <c r="G34" s="198"/>
      <c r="H34" s="198" t="s">
        <v>85</v>
      </c>
      <c r="I34" s="208" t="s">
        <v>198</v>
      </c>
      <c r="J34" s="205" t="s">
        <v>195</v>
      </c>
      <c r="K34" s="149" t="s">
        <v>194</v>
      </c>
      <c r="L34" s="148" t="s">
        <v>196</v>
      </c>
      <c r="M34" s="150" t="s">
        <v>261</v>
      </c>
      <c r="N34" s="108">
        <v>0</v>
      </c>
      <c r="O34" s="145">
        <f t="shared" ref="O34:O35" si="13">N34/V34</f>
        <v>0</v>
      </c>
      <c r="P34" s="108">
        <v>4532</v>
      </c>
      <c r="Q34" s="145">
        <f>P34/V34</f>
        <v>1</v>
      </c>
      <c r="R34" s="108">
        <v>4532</v>
      </c>
      <c r="S34" s="145">
        <f>R34/V34</f>
        <v>1</v>
      </c>
      <c r="T34" s="108">
        <v>4532</v>
      </c>
      <c r="U34" s="145">
        <f>T34/V34</f>
        <v>1</v>
      </c>
      <c r="V34" s="116">
        <v>4532</v>
      </c>
      <c r="W34" s="117">
        <f>O34+Q34+S34+U34-200%</f>
        <v>1</v>
      </c>
      <c r="X34" s="209" t="s">
        <v>224</v>
      </c>
      <c r="Y34" s="90"/>
      <c r="Z34" s="91"/>
      <c r="AA34" s="92"/>
      <c r="AB34" s="92"/>
      <c r="AC34" s="93"/>
      <c r="AD34" s="93"/>
      <c r="AE34" s="79"/>
      <c r="AF34" s="80"/>
      <c r="AG34" s="79"/>
      <c r="AH34" s="89"/>
      <c r="AI34" s="65"/>
      <c r="AJ34" s="302"/>
      <c r="AK34" s="51"/>
    </row>
    <row r="35" spans="3:37" s="46" customFormat="1" ht="89.25" customHeight="1" x14ac:dyDescent="0.25">
      <c r="C35" s="251"/>
      <c r="D35" s="59"/>
      <c r="E35" s="59"/>
      <c r="F35" s="198"/>
      <c r="G35" s="198"/>
      <c r="H35" s="198"/>
      <c r="I35" s="198"/>
      <c r="J35" s="206"/>
      <c r="K35" s="149" t="s">
        <v>164</v>
      </c>
      <c r="L35" s="148" t="s">
        <v>166</v>
      </c>
      <c r="M35" s="151" t="s">
        <v>260</v>
      </c>
      <c r="N35" s="108">
        <v>0</v>
      </c>
      <c r="O35" s="145">
        <f t="shared" si="13"/>
        <v>0</v>
      </c>
      <c r="P35" s="108">
        <v>2358</v>
      </c>
      <c r="Q35" s="145">
        <f>P35/V35-89%</f>
        <v>0.99640000000000006</v>
      </c>
      <c r="R35" s="108">
        <v>0</v>
      </c>
      <c r="S35" s="145">
        <f>R35/V35</f>
        <v>0</v>
      </c>
      <c r="T35" s="108">
        <v>0</v>
      </c>
      <c r="U35" s="145">
        <f>T35/V35</f>
        <v>0</v>
      </c>
      <c r="V35" s="116">
        <v>1250</v>
      </c>
      <c r="W35" s="117">
        <v>1</v>
      </c>
      <c r="X35" s="210"/>
      <c r="Y35" s="90"/>
      <c r="Z35" s="94"/>
      <c r="AA35" s="92"/>
      <c r="AB35" s="92"/>
      <c r="AC35" s="93"/>
      <c r="AD35" s="93"/>
      <c r="AE35" s="79"/>
      <c r="AF35" s="80"/>
      <c r="AG35" s="79"/>
      <c r="AH35" s="89"/>
      <c r="AI35" s="65"/>
      <c r="AJ35" s="302"/>
      <c r="AK35" s="51"/>
    </row>
    <row r="36" spans="3:37" s="46" customFormat="1" ht="56.25" customHeight="1" x14ac:dyDescent="0.25">
      <c r="C36" s="251"/>
      <c r="D36" s="57"/>
      <c r="E36" s="57"/>
      <c r="F36" s="199"/>
      <c r="G36" s="199"/>
      <c r="H36" s="199"/>
      <c r="I36" s="199"/>
      <c r="J36" s="56" t="s">
        <v>86</v>
      </c>
      <c r="K36" s="149" t="s">
        <v>191</v>
      </c>
      <c r="L36" s="152" t="s">
        <v>165</v>
      </c>
      <c r="M36" s="150" t="s">
        <v>262</v>
      </c>
      <c r="N36" s="108">
        <v>42</v>
      </c>
      <c r="O36" s="145">
        <f t="shared" ref="O36:O56" si="14">N36/V36</f>
        <v>1</v>
      </c>
      <c r="P36" s="108">
        <v>42</v>
      </c>
      <c r="Q36" s="145">
        <f>P36/V36</f>
        <v>1</v>
      </c>
      <c r="R36" s="108">
        <v>43</v>
      </c>
      <c r="S36" s="145">
        <f>R36/V36-2%</f>
        <v>1.0038095238095237</v>
      </c>
      <c r="T36" s="108">
        <v>42</v>
      </c>
      <c r="U36" s="145">
        <f>T36/V36</f>
        <v>1</v>
      </c>
      <c r="V36" s="116">
        <v>42</v>
      </c>
      <c r="W36" s="117">
        <f>O36+Q36+S36+U36-300%</f>
        <v>1.0038095238095242</v>
      </c>
      <c r="X36" s="211"/>
      <c r="Y36" s="88"/>
      <c r="Z36" s="95"/>
      <c r="AA36" s="92"/>
      <c r="AB36" s="92"/>
      <c r="AC36" s="93"/>
      <c r="AD36" s="93"/>
      <c r="AE36" s="79"/>
      <c r="AF36" s="80"/>
      <c r="AG36" s="79"/>
      <c r="AH36" s="89"/>
      <c r="AI36" s="65"/>
      <c r="AJ36" s="254"/>
      <c r="AK36" s="51"/>
    </row>
    <row r="37" spans="3:37" ht="48" customHeight="1" x14ac:dyDescent="0.25">
      <c r="C37" s="297" t="s">
        <v>192</v>
      </c>
      <c r="D37" s="208"/>
      <c r="E37" s="208"/>
      <c r="F37" s="203" t="s">
        <v>67</v>
      </c>
      <c r="G37" s="203">
        <v>1</v>
      </c>
      <c r="H37" s="203" t="s">
        <v>178</v>
      </c>
      <c r="I37" s="203" t="s">
        <v>87</v>
      </c>
      <c r="J37" s="205" t="s">
        <v>179</v>
      </c>
      <c r="K37" s="270" t="s">
        <v>205</v>
      </c>
      <c r="L37" s="268" t="s">
        <v>201</v>
      </c>
      <c r="M37" s="179" t="s">
        <v>211</v>
      </c>
      <c r="N37" s="172">
        <v>0</v>
      </c>
      <c r="O37" s="174">
        <v>0</v>
      </c>
      <c r="P37" s="172">
        <v>1</v>
      </c>
      <c r="Q37" s="174">
        <v>0</v>
      </c>
      <c r="R37" s="172">
        <v>1</v>
      </c>
      <c r="S37" s="174">
        <v>0</v>
      </c>
      <c r="T37" s="172">
        <v>1</v>
      </c>
      <c r="U37" s="174">
        <f t="shared" ref="U37:U41" si="15">T37/V37</f>
        <v>1</v>
      </c>
      <c r="V37" s="116">
        <v>1</v>
      </c>
      <c r="W37" s="117">
        <f>U37</f>
        <v>1</v>
      </c>
      <c r="X37" s="67" t="s">
        <v>130</v>
      </c>
      <c r="Y37" s="96"/>
      <c r="Z37" s="88"/>
      <c r="AA37" s="96"/>
      <c r="AB37" s="88"/>
      <c r="AC37" s="88"/>
      <c r="AD37" s="80"/>
      <c r="AE37" s="80"/>
      <c r="AF37" s="80"/>
      <c r="AG37" s="86"/>
      <c r="AH37" s="80"/>
      <c r="AI37" s="80"/>
      <c r="AJ37" s="253" t="s">
        <v>121</v>
      </c>
    </row>
    <row r="38" spans="3:37" ht="68.25" customHeight="1" x14ac:dyDescent="0.25">
      <c r="C38" s="298"/>
      <c r="D38" s="198"/>
      <c r="E38" s="198"/>
      <c r="F38" s="261"/>
      <c r="G38" s="261"/>
      <c r="H38" s="261"/>
      <c r="I38" s="261"/>
      <c r="J38" s="274"/>
      <c r="K38" s="275"/>
      <c r="L38" s="269"/>
      <c r="M38" s="171" t="s">
        <v>221</v>
      </c>
      <c r="N38" s="172">
        <v>1</v>
      </c>
      <c r="O38" s="174">
        <f>V38</f>
        <v>1</v>
      </c>
      <c r="P38" s="172">
        <v>0</v>
      </c>
      <c r="Q38" s="174">
        <v>0</v>
      </c>
      <c r="R38" s="172">
        <v>0</v>
      </c>
      <c r="S38" s="174">
        <v>0</v>
      </c>
      <c r="T38" s="172">
        <v>0</v>
      </c>
      <c r="U38" s="174">
        <f t="shared" ref="U38:U40" si="16">T38/V38</f>
        <v>0</v>
      </c>
      <c r="V38" s="116">
        <v>1</v>
      </c>
      <c r="W38" s="117">
        <f t="shared" ref="W38:W40" si="17">O38+Q38+S38</f>
        <v>1</v>
      </c>
      <c r="X38" s="67" t="s">
        <v>136</v>
      </c>
      <c r="Y38" s="96"/>
      <c r="Z38" s="88"/>
      <c r="AA38" s="88"/>
      <c r="AB38" s="88"/>
      <c r="AC38" s="88"/>
      <c r="AD38" s="80"/>
      <c r="AE38" s="80"/>
      <c r="AF38" s="80"/>
      <c r="AG38" s="86"/>
      <c r="AH38" s="80"/>
      <c r="AI38" s="80"/>
      <c r="AJ38" s="254"/>
    </row>
    <row r="39" spans="3:37" ht="45" customHeight="1" x14ac:dyDescent="0.25">
      <c r="C39" s="298"/>
      <c r="D39" s="198"/>
      <c r="E39" s="198"/>
      <c r="F39" s="261"/>
      <c r="G39" s="261"/>
      <c r="H39" s="261"/>
      <c r="I39" s="261"/>
      <c r="J39" s="274"/>
      <c r="K39" s="271"/>
      <c r="L39" s="180" t="s">
        <v>216</v>
      </c>
      <c r="M39" s="171" t="s">
        <v>217</v>
      </c>
      <c r="N39" s="172">
        <v>30</v>
      </c>
      <c r="O39" s="173">
        <f t="shared" si="14"/>
        <v>0.42857142857142855</v>
      </c>
      <c r="P39" s="172">
        <v>40</v>
      </c>
      <c r="Q39" s="173">
        <f t="shared" ref="Q39" si="18">P39/V39</f>
        <v>0.5714285714285714</v>
      </c>
      <c r="R39" s="172">
        <v>60</v>
      </c>
      <c r="S39" s="173">
        <f>R39/V39</f>
        <v>0.8571428571428571</v>
      </c>
      <c r="T39" s="172">
        <v>65</v>
      </c>
      <c r="U39" s="174">
        <f>T39/V39</f>
        <v>0.9285714285714286</v>
      </c>
      <c r="V39" s="114">
        <v>70</v>
      </c>
      <c r="W39" s="115">
        <f>O39+Q39+S39-86%</f>
        <v>0.99714285714285722</v>
      </c>
      <c r="X39" s="65" t="s">
        <v>140</v>
      </c>
      <c r="Y39" s="97">
        <v>7539840</v>
      </c>
      <c r="Z39" s="97">
        <v>7539840</v>
      </c>
      <c r="AA39" s="97">
        <v>11309760</v>
      </c>
      <c r="AB39" s="97">
        <v>11309760</v>
      </c>
      <c r="AC39" s="97">
        <v>11309760</v>
      </c>
      <c r="AD39" s="97">
        <v>11309760</v>
      </c>
      <c r="AE39" s="97">
        <v>7539840</v>
      </c>
      <c r="AF39" s="97">
        <v>7539840</v>
      </c>
      <c r="AG39" s="98">
        <v>37699200</v>
      </c>
      <c r="AH39" s="98">
        <f>Z39+AB39+AD39+AF39</f>
        <v>37699200</v>
      </c>
      <c r="AI39" s="80"/>
      <c r="AJ39" s="66"/>
    </row>
    <row r="40" spans="3:37" ht="26.25" customHeight="1" x14ac:dyDescent="0.25">
      <c r="C40" s="298"/>
      <c r="D40" s="198"/>
      <c r="E40" s="198"/>
      <c r="F40" s="261"/>
      <c r="G40" s="261"/>
      <c r="H40" s="261"/>
      <c r="I40" s="261"/>
      <c r="J40" s="274"/>
      <c r="K40" s="270" t="s">
        <v>202</v>
      </c>
      <c r="L40" s="272" t="s">
        <v>203</v>
      </c>
      <c r="M40" s="171" t="s">
        <v>180</v>
      </c>
      <c r="N40" s="172">
        <v>0</v>
      </c>
      <c r="O40" s="181">
        <v>0</v>
      </c>
      <c r="P40" s="172">
        <v>0</v>
      </c>
      <c r="Q40" s="174">
        <v>0</v>
      </c>
      <c r="R40" s="172">
        <v>1</v>
      </c>
      <c r="S40" s="174">
        <f>R40/V40</f>
        <v>1</v>
      </c>
      <c r="T40" s="172">
        <v>0</v>
      </c>
      <c r="U40" s="174">
        <f t="shared" si="16"/>
        <v>0</v>
      </c>
      <c r="V40" s="114">
        <v>1</v>
      </c>
      <c r="W40" s="115">
        <f t="shared" si="17"/>
        <v>1</v>
      </c>
      <c r="X40" s="65" t="s">
        <v>140</v>
      </c>
      <c r="Y40" s="80"/>
      <c r="Z40" s="80"/>
      <c r="AA40" s="80"/>
      <c r="AB40" s="80"/>
      <c r="AC40" s="80"/>
      <c r="AD40" s="80"/>
      <c r="AE40" s="97">
        <v>82000000</v>
      </c>
      <c r="AF40" s="97">
        <v>82000000</v>
      </c>
      <c r="AG40" s="97">
        <v>82000000</v>
      </c>
      <c r="AH40" s="98">
        <f>Z40+AB40+AD40+AF40</f>
        <v>82000000</v>
      </c>
      <c r="AI40" s="193" t="s">
        <v>218</v>
      </c>
      <c r="AJ40" s="253" t="s">
        <v>121</v>
      </c>
    </row>
    <row r="41" spans="3:37" ht="28.5" customHeight="1" x14ac:dyDescent="0.25">
      <c r="C41" s="299"/>
      <c r="D41" s="199"/>
      <c r="E41" s="199"/>
      <c r="F41" s="204"/>
      <c r="G41" s="204"/>
      <c r="H41" s="204"/>
      <c r="I41" s="204"/>
      <c r="J41" s="206"/>
      <c r="K41" s="271"/>
      <c r="L41" s="273"/>
      <c r="M41" s="182" t="s">
        <v>204</v>
      </c>
      <c r="N41" s="172">
        <v>0</v>
      </c>
      <c r="O41" s="181">
        <v>0</v>
      </c>
      <c r="P41" s="172">
        <v>0</v>
      </c>
      <c r="Q41" s="174">
        <v>0</v>
      </c>
      <c r="R41" s="172">
        <v>1</v>
      </c>
      <c r="S41" s="174">
        <f>R41/V41</f>
        <v>1</v>
      </c>
      <c r="T41" s="172">
        <v>0</v>
      </c>
      <c r="U41" s="174">
        <f t="shared" si="15"/>
        <v>0</v>
      </c>
      <c r="V41" s="114">
        <v>1</v>
      </c>
      <c r="W41" s="115">
        <f t="shared" ref="W41" si="19">O41+Q41+S41</f>
        <v>1</v>
      </c>
      <c r="X41" s="65" t="s">
        <v>140</v>
      </c>
      <c r="Y41" s="80"/>
      <c r="Z41" s="80"/>
      <c r="AA41" s="80"/>
      <c r="AB41" s="80"/>
      <c r="AC41" s="80"/>
      <c r="AD41" s="80"/>
      <c r="AE41" s="79"/>
      <c r="AF41" s="80"/>
      <c r="AG41" s="80"/>
      <c r="AH41" s="80"/>
      <c r="AI41" s="194"/>
      <c r="AJ41" s="254"/>
    </row>
    <row r="42" spans="3:37" ht="71.25" customHeight="1" x14ac:dyDescent="0.25">
      <c r="C42" s="251" t="s">
        <v>192</v>
      </c>
      <c r="D42" s="208" t="s">
        <v>29</v>
      </c>
      <c r="E42" s="208" t="s">
        <v>29</v>
      </c>
      <c r="F42" s="262" t="s">
        <v>88</v>
      </c>
      <c r="G42" s="160">
        <v>3000</v>
      </c>
      <c r="H42" s="262" t="s">
        <v>159</v>
      </c>
      <c r="I42" s="262" t="s">
        <v>89</v>
      </c>
      <c r="J42" s="262" t="s">
        <v>90</v>
      </c>
      <c r="K42" s="158" t="s">
        <v>174</v>
      </c>
      <c r="L42" s="265" t="s">
        <v>92</v>
      </c>
      <c r="M42" s="294" t="s">
        <v>239</v>
      </c>
      <c r="N42" s="108">
        <v>79</v>
      </c>
      <c r="O42" s="145">
        <f t="shared" ref="O42:O45" si="20">N42/V42</f>
        <v>0.31854838709677419</v>
      </c>
      <c r="P42" s="108">
        <v>20</v>
      </c>
      <c r="Q42" s="145">
        <f>P42/V42</f>
        <v>8.0645161290322578E-2</v>
      </c>
      <c r="R42" s="108"/>
      <c r="S42" s="145">
        <f>R42/V42</f>
        <v>0</v>
      </c>
      <c r="T42" s="108"/>
      <c r="U42" s="109">
        <f>T42/V42</f>
        <v>0</v>
      </c>
      <c r="V42" s="114">
        <v>248</v>
      </c>
      <c r="W42" s="115">
        <f>O42+Q42+S42+U42</f>
        <v>0.39919354838709675</v>
      </c>
      <c r="X42" s="217" t="s">
        <v>140</v>
      </c>
      <c r="Y42" s="303">
        <v>30159360</v>
      </c>
      <c r="Z42" s="303">
        <v>30159360</v>
      </c>
      <c r="AA42" s="306">
        <v>90478080</v>
      </c>
      <c r="AB42" s="276">
        <v>0</v>
      </c>
      <c r="AC42" s="276">
        <v>0</v>
      </c>
      <c r="AD42" s="276">
        <v>0</v>
      </c>
      <c r="AE42" s="207">
        <v>0</v>
      </c>
      <c r="AF42" s="207">
        <v>0</v>
      </c>
      <c r="AG42" s="301">
        <v>120637440</v>
      </c>
      <c r="AH42" s="207">
        <f>Z42+AB42+AD42+AF43+AF42</f>
        <v>30159360</v>
      </c>
      <c r="AI42" s="215" t="s">
        <v>250</v>
      </c>
      <c r="AJ42" s="300" t="s">
        <v>124</v>
      </c>
      <c r="AK42" s="195"/>
    </row>
    <row r="43" spans="3:37" ht="79.5" customHeight="1" x14ac:dyDescent="0.25">
      <c r="C43" s="251"/>
      <c r="D43" s="198"/>
      <c r="E43" s="198"/>
      <c r="F43" s="264"/>
      <c r="G43" s="160">
        <v>3000</v>
      </c>
      <c r="H43" s="264"/>
      <c r="I43" s="264"/>
      <c r="J43" s="264"/>
      <c r="K43" s="158" t="s">
        <v>91</v>
      </c>
      <c r="L43" s="266"/>
      <c r="M43" s="295"/>
      <c r="N43" s="108">
        <v>1788</v>
      </c>
      <c r="O43" s="145">
        <f t="shared" si="20"/>
        <v>4.8852459016393439</v>
      </c>
      <c r="P43" s="108">
        <v>200</v>
      </c>
      <c r="Q43" s="145">
        <f>P43/V43</f>
        <v>0.54644808743169404</v>
      </c>
      <c r="R43" s="108"/>
      <c r="S43" s="145">
        <f t="shared" ref="S43:S45" si="21">R43/V43</f>
        <v>0</v>
      </c>
      <c r="T43" s="108"/>
      <c r="U43" s="109">
        <f t="shared" ref="U43:U44" si="22">T43/V43</f>
        <v>0</v>
      </c>
      <c r="V43" s="114">
        <v>366</v>
      </c>
      <c r="W43" s="115">
        <f>O43+Q43+S43+U43-443%</f>
        <v>1.0016939890710379</v>
      </c>
      <c r="X43" s="217"/>
      <c r="Y43" s="304"/>
      <c r="Z43" s="304"/>
      <c r="AA43" s="306"/>
      <c r="AB43" s="276"/>
      <c r="AC43" s="276"/>
      <c r="AD43" s="276"/>
      <c r="AE43" s="207"/>
      <c r="AF43" s="207"/>
      <c r="AG43" s="301"/>
      <c r="AH43" s="207"/>
      <c r="AI43" s="215"/>
      <c r="AJ43" s="300"/>
      <c r="AK43" s="196"/>
    </row>
    <row r="44" spans="3:37" ht="59.25" customHeight="1" x14ac:dyDescent="0.25">
      <c r="C44" s="251"/>
      <c r="D44" s="199"/>
      <c r="E44" s="199"/>
      <c r="F44" s="263"/>
      <c r="G44" s="160">
        <v>3000</v>
      </c>
      <c r="H44" s="263"/>
      <c r="I44" s="263"/>
      <c r="J44" s="263"/>
      <c r="K44" s="158" t="s">
        <v>209</v>
      </c>
      <c r="L44" s="267"/>
      <c r="M44" s="296"/>
      <c r="N44" s="108">
        <v>21</v>
      </c>
      <c r="O44" s="145">
        <f t="shared" si="20"/>
        <v>0.63636363636363635</v>
      </c>
      <c r="P44" s="108">
        <v>3</v>
      </c>
      <c r="Q44" s="145">
        <f>P44/V44</f>
        <v>9.0909090909090912E-2</v>
      </c>
      <c r="R44" s="108"/>
      <c r="S44" s="145">
        <f t="shared" si="21"/>
        <v>0</v>
      </c>
      <c r="T44" s="108"/>
      <c r="U44" s="109">
        <f t="shared" si="22"/>
        <v>0</v>
      </c>
      <c r="V44" s="114">
        <v>33</v>
      </c>
      <c r="W44" s="115">
        <f>O44+Q44+S44+U44</f>
        <v>0.72727272727272729</v>
      </c>
      <c r="X44" s="217"/>
      <c r="Y44" s="305"/>
      <c r="Z44" s="305"/>
      <c r="AA44" s="306"/>
      <c r="AB44" s="276"/>
      <c r="AC44" s="276"/>
      <c r="AD44" s="276"/>
      <c r="AE44" s="207"/>
      <c r="AF44" s="207"/>
      <c r="AG44" s="301"/>
      <c r="AH44" s="207"/>
      <c r="AI44" s="215"/>
      <c r="AJ44" s="300"/>
      <c r="AK44" s="197"/>
    </row>
    <row r="45" spans="3:37" s="51" customFormat="1" ht="150.75" customHeight="1" x14ac:dyDescent="0.25">
      <c r="C45" s="136" t="s">
        <v>192</v>
      </c>
      <c r="D45" s="8" t="s">
        <v>29</v>
      </c>
      <c r="E45" s="8"/>
      <c r="F45" s="8" t="s">
        <v>230</v>
      </c>
      <c r="G45" s="54">
        <v>50</v>
      </c>
      <c r="H45" s="8" t="s">
        <v>98</v>
      </c>
      <c r="I45" s="8" t="s">
        <v>228</v>
      </c>
      <c r="J45" s="183" t="s">
        <v>99</v>
      </c>
      <c r="K45" s="183" t="s">
        <v>100</v>
      </c>
      <c r="L45" s="184" t="s">
        <v>101</v>
      </c>
      <c r="M45" s="171" t="s">
        <v>210</v>
      </c>
      <c r="N45" s="172">
        <v>2</v>
      </c>
      <c r="O45" s="173">
        <f t="shared" si="20"/>
        <v>0.10526315789473684</v>
      </c>
      <c r="P45" s="172">
        <v>8</v>
      </c>
      <c r="Q45" s="173">
        <f t="shared" ref="Q45" si="23">P45/V45</f>
        <v>0.42105263157894735</v>
      </c>
      <c r="R45" s="172">
        <v>6</v>
      </c>
      <c r="S45" s="173">
        <f t="shared" si="21"/>
        <v>0.31578947368421051</v>
      </c>
      <c r="T45" s="172">
        <v>3</v>
      </c>
      <c r="U45" s="174">
        <f>T45/V45</f>
        <v>0.15789473684210525</v>
      </c>
      <c r="V45" s="172">
        <v>19</v>
      </c>
      <c r="W45" s="117">
        <f>O45+Q45+S45+U45</f>
        <v>1</v>
      </c>
      <c r="X45" s="135" t="s">
        <v>140</v>
      </c>
      <c r="Y45" s="134">
        <v>79168320</v>
      </c>
      <c r="Z45" s="134">
        <v>0</v>
      </c>
      <c r="AA45" s="134">
        <v>79168320</v>
      </c>
      <c r="AB45" s="134">
        <v>33929280</v>
      </c>
      <c r="AC45" s="134">
        <v>94248000</v>
      </c>
      <c r="AD45" s="134">
        <v>71628480</v>
      </c>
      <c r="AE45" s="134">
        <v>0</v>
      </c>
      <c r="AF45" s="134">
        <v>0</v>
      </c>
      <c r="AG45" s="134">
        <f>Y45+AA45+AC45</f>
        <v>252584640</v>
      </c>
      <c r="AH45" s="134">
        <f>AB45+AD45</f>
        <v>105557760</v>
      </c>
      <c r="AI45" s="66" t="s">
        <v>137</v>
      </c>
      <c r="AJ45" s="66" t="s">
        <v>125</v>
      </c>
    </row>
    <row r="46" spans="3:37" ht="138.75" customHeight="1" x14ac:dyDescent="0.25">
      <c r="C46" s="104" t="s">
        <v>192</v>
      </c>
      <c r="D46" s="7" t="s">
        <v>29</v>
      </c>
      <c r="E46" s="7" t="s">
        <v>29</v>
      </c>
      <c r="F46" s="29" t="s">
        <v>93</v>
      </c>
      <c r="G46" s="61">
        <v>27</v>
      </c>
      <c r="H46" s="167" t="s">
        <v>247</v>
      </c>
      <c r="I46" s="167" t="s">
        <v>94</v>
      </c>
      <c r="J46" s="167" t="s">
        <v>95</v>
      </c>
      <c r="K46" s="167" t="s">
        <v>96</v>
      </c>
      <c r="L46" s="190" t="s">
        <v>97</v>
      </c>
      <c r="M46" s="147" t="s">
        <v>287</v>
      </c>
      <c r="N46" s="108">
        <v>0</v>
      </c>
      <c r="O46" s="145">
        <f t="shared" si="14"/>
        <v>0</v>
      </c>
      <c r="P46" s="108">
        <v>3</v>
      </c>
      <c r="Q46" s="145">
        <v>0</v>
      </c>
      <c r="R46" s="108">
        <v>8</v>
      </c>
      <c r="S46" s="145">
        <v>0</v>
      </c>
      <c r="T46" s="108">
        <v>4</v>
      </c>
      <c r="U46" s="109">
        <v>0</v>
      </c>
      <c r="V46" s="108">
        <v>9</v>
      </c>
      <c r="W46" s="117">
        <f>O46+Q46+S46+U46</f>
        <v>0</v>
      </c>
      <c r="X46" s="67" t="s">
        <v>140</v>
      </c>
      <c r="Y46" s="95">
        <v>0</v>
      </c>
      <c r="Z46" s="189">
        <v>6666666.6666666605</v>
      </c>
      <c r="AA46" s="137">
        <v>0</v>
      </c>
      <c r="AB46" s="189">
        <v>20000000.010000002</v>
      </c>
      <c r="AC46" s="95">
        <v>0</v>
      </c>
      <c r="AD46" s="187">
        <v>13333333.3333333</v>
      </c>
      <c r="AE46" s="79">
        <v>0</v>
      </c>
      <c r="AF46" s="187">
        <v>0</v>
      </c>
      <c r="AG46" s="78">
        <f>Z46+AB46+AD46</f>
        <v>40000000.009999961</v>
      </c>
      <c r="AH46" s="79">
        <f>AA46+AC46+AE46</f>
        <v>0</v>
      </c>
      <c r="AI46" s="253" t="s">
        <v>249</v>
      </c>
      <c r="AJ46" s="66" t="s">
        <v>124</v>
      </c>
      <c r="AK46" s="41"/>
    </row>
    <row r="47" spans="3:37" ht="75" customHeight="1" x14ac:dyDescent="0.25">
      <c r="C47" s="251" t="s">
        <v>192</v>
      </c>
      <c r="D47" s="208"/>
      <c r="E47" s="208" t="s">
        <v>29</v>
      </c>
      <c r="F47" s="285" t="s">
        <v>102</v>
      </c>
      <c r="G47" s="288">
        <v>6</v>
      </c>
      <c r="H47" s="291" t="s">
        <v>244</v>
      </c>
      <c r="I47" s="291" t="s">
        <v>103</v>
      </c>
      <c r="J47" s="262" t="s">
        <v>105</v>
      </c>
      <c r="K47" s="149" t="s">
        <v>214</v>
      </c>
      <c r="L47" s="148" t="s">
        <v>177</v>
      </c>
      <c r="M47" s="281" t="s">
        <v>286</v>
      </c>
      <c r="N47" s="108">
        <v>0</v>
      </c>
      <c r="O47" s="145">
        <f t="shared" si="14"/>
        <v>0</v>
      </c>
      <c r="P47" s="108">
        <v>0</v>
      </c>
      <c r="Q47" s="145">
        <f t="shared" ref="Q47:Q56" si="24">P47/V47</f>
        <v>0</v>
      </c>
      <c r="R47" s="108">
        <v>2</v>
      </c>
      <c r="S47" s="145">
        <v>0</v>
      </c>
      <c r="T47" s="108">
        <v>0</v>
      </c>
      <c r="U47" s="109">
        <f t="shared" si="11"/>
        <v>0</v>
      </c>
      <c r="V47" s="108">
        <v>2</v>
      </c>
      <c r="W47" s="109">
        <f>Q47+S47+U47</f>
        <v>0</v>
      </c>
      <c r="X47" s="65" t="s">
        <v>140</v>
      </c>
      <c r="Y47" s="279">
        <v>0</v>
      </c>
      <c r="Z47" s="279">
        <v>0</v>
      </c>
      <c r="AA47" s="279">
        <v>0</v>
      </c>
      <c r="AB47" s="279">
        <v>0</v>
      </c>
      <c r="AC47" s="279">
        <v>100000000</v>
      </c>
      <c r="AD47" s="279">
        <v>0</v>
      </c>
      <c r="AE47" s="279">
        <v>100000000</v>
      </c>
      <c r="AF47" s="279">
        <v>0</v>
      </c>
      <c r="AG47" s="279">
        <v>100000000</v>
      </c>
      <c r="AH47" s="277">
        <f>Z47+AB47+AD47+AF47:AF48</f>
        <v>0</v>
      </c>
      <c r="AI47" s="302"/>
      <c r="AJ47" s="215" t="s">
        <v>124</v>
      </c>
    </row>
    <row r="48" spans="3:37" ht="72.75" customHeight="1" x14ac:dyDescent="0.25">
      <c r="C48" s="251"/>
      <c r="D48" s="198"/>
      <c r="E48" s="198"/>
      <c r="F48" s="286"/>
      <c r="G48" s="289"/>
      <c r="H48" s="292"/>
      <c r="I48" s="292"/>
      <c r="J48" s="264"/>
      <c r="K48" s="149" t="s">
        <v>207</v>
      </c>
      <c r="L48" s="148" t="s">
        <v>107</v>
      </c>
      <c r="M48" s="282"/>
      <c r="N48" s="108">
        <v>0</v>
      </c>
      <c r="O48" s="145">
        <f t="shared" ref="O48:O49" si="25">N48/V48</f>
        <v>0</v>
      </c>
      <c r="P48" s="108">
        <v>0</v>
      </c>
      <c r="Q48" s="145">
        <f t="shared" ref="Q48:Q49" si="26">P48/V48</f>
        <v>0</v>
      </c>
      <c r="R48" s="108">
        <v>1</v>
      </c>
      <c r="S48" s="145">
        <v>0</v>
      </c>
      <c r="T48" s="108">
        <v>1</v>
      </c>
      <c r="U48" s="109">
        <v>0</v>
      </c>
      <c r="V48" s="108">
        <v>2</v>
      </c>
      <c r="W48" s="109">
        <f t="shared" ref="W48:W49" si="27">Q48+S48+U48</f>
        <v>0</v>
      </c>
      <c r="X48" s="65" t="s">
        <v>140</v>
      </c>
      <c r="Y48" s="280"/>
      <c r="Z48" s="280"/>
      <c r="AA48" s="280"/>
      <c r="AB48" s="280"/>
      <c r="AC48" s="280"/>
      <c r="AD48" s="280"/>
      <c r="AE48" s="280"/>
      <c r="AF48" s="280"/>
      <c r="AG48" s="280"/>
      <c r="AH48" s="278"/>
      <c r="AI48" s="302"/>
      <c r="AJ48" s="215"/>
    </row>
    <row r="49" spans="3:36" ht="76.5" customHeight="1" x14ac:dyDescent="0.25">
      <c r="C49" s="251"/>
      <c r="D49" s="198"/>
      <c r="E49" s="198"/>
      <c r="F49" s="287"/>
      <c r="G49" s="290"/>
      <c r="H49" s="293"/>
      <c r="I49" s="292"/>
      <c r="J49" s="264"/>
      <c r="K49" s="149" t="s">
        <v>242</v>
      </c>
      <c r="L49" s="148" t="s">
        <v>177</v>
      </c>
      <c r="M49" s="283" t="s">
        <v>248</v>
      </c>
      <c r="N49" s="108">
        <v>0</v>
      </c>
      <c r="O49" s="145">
        <f t="shared" si="25"/>
        <v>0</v>
      </c>
      <c r="P49" s="108">
        <v>0</v>
      </c>
      <c r="Q49" s="145">
        <f t="shared" si="26"/>
        <v>0</v>
      </c>
      <c r="R49" s="108">
        <v>2</v>
      </c>
      <c r="S49" s="145">
        <v>0</v>
      </c>
      <c r="T49" s="108">
        <v>0</v>
      </c>
      <c r="U49" s="109">
        <f t="shared" ref="U49" si="28">T49/V49</f>
        <v>0</v>
      </c>
      <c r="V49" s="108">
        <v>2</v>
      </c>
      <c r="W49" s="109">
        <f t="shared" si="27"/>
        <v>0</v>
      </c>
      <c r="X49" s="65" t="s">
        <v>140</v>
      </c>
      <c r="Y49" s="279">
        <v>0</v>
      </c>
      <c r="Z49" s="279">
        <v>0</v>
      </c>
      <c r="AA49" s="279">
        <v>150000000</v>
      </c>
      <c r="AB49" s="279">
        <v>3720920</v>
      </c>
      <c r="AC49" s="279">
        <v>146279080</v>
      </c>
      <c r="AD49" s="279">
        <v>0</v>
      </c>
      <c r="AE49" s="279">
        <v>0</v>
      </c>
      <c r="AF49" s="279">
        <v>0</v>
      </c>
      <c r="AG49" s="279">
        <v>150000000</v>
      </c>
      <c r="AH49" s="277">
        <f>AB49+AD49+AF49</f>
        <v>3720920</v>
      </c>
      <c r="AI49" s="302"/>
      <c r="AJ49" s="215"/>
    </row>
    <row r="50" spans="3:36" ht="69" customHeight="1" x14ac:dyDescent="0.25">
      <c r="C50" s="251"/>
      <c r="D50" s="198"/>
      <c r="E50" s="198"/>
      <c r="F50" s="138" t="s">
        <v>104</v>
      </c>
      <c r="G50" s="139">
        <v>6</v>
      </c>
      <c r="H50" s="140" t="s">
        <v>245</v>
      </c>
      <c r="I50" s="292"/>
      <c r="J50" s="263"/>
      <c r="K50" s="149" t="s">
        <v>215</v>
      </c>
      <c r="L50" s="148" t="s">
        <v>107</v>
      </c>
      <c r="M50" s="284"/>
      <c r="N50" s="108">
        <v>0</v>
      </c>
      <c r="O50" s="145">
        <v>0</v>
      </c>
      <c r="P50" s="108">
        <v>0</v>
      </c>
      <c r="Q50" s="145">
        <v>0</v>
      </c>
      <c r="R50" s="108">
        <v>1</v>
      </c>
      <c r="S50" s="145">
        <v>0</v>
      </c>
      <c r="T50" s="108">
        <v>0</v>
      </c>
      <c r="U50" s="109">
        <f t="shared" si="11"/>
        <v>0</v>
      </c>
      <c r="V50" s="108">
        <v>2</v>
      </c>
      <c r="W50" s="109">
        <f>Q50+S50+U50</f>
        <v>0</v>
      </c>
      <c r="X50" s="65" t="s">
        <v>140</v>
      </c>
      <c r="Y50" s="280"/>
      <c r="Z50" s="280"/>
      <c r="AA50" s="280"/>
      <c r="AB50" s="280"/>
      <c r="AC50" s="280"/>
      <c r="AD50" s="280"/>
      <c r="AE50" s="280"/>
      <c r="AF50" s="280"/>
      <c r="AG50" s="280"/>
      <c r="AH50" s="278"/>
      <c r="AI50" s="302"/>
      <c r="AJ50" s="215"/>
    </row>
    <row r="51" spans="3:36" ht="105.75" customHeight="1" x14ac:dyDescent="0.25">
      <c r="C51" s="251"/>
      <c r="D51" s="198"/>
      <c r="E51" s="198"/>
      <c r="F51" s="138" t="s">
        <v>108</v>
      </c>
      <c r="G51" s="139">
        <v>3</v>
      </c>
      <c r="H51" s="140" t="s">
        <v>246</v>
      </c>
      <c r="I51" s="292"/>
      <c r="J51" s="149" t="s">
        <v>105</v>
      </c>
      <c r="K51" s="149" t="s">
        <v>106</v>
      </c>
      <c r="L51" s="148" t="s">
        <v>243</v>
      </c>
      <c r="M51" s="147" t="s">
        <v>285</v>
      </c>
      <c r="N51" s="108">
        <v>0</v>
      </c>
      <c r="O51" s="145">
        <f t="shared" ref="O51" si="29">N51/V51</f>
        <v>0</v>
      </c>
      <c r="P51" s="108">
        <v>0</v>
      </c>
      <c r="Q51" s="145">
        <f t="shared" ref="Q51" si="30">P51/V51</f>
        <v>0</v>
      </c>
      <c r="R51" s="108">
        <v>1</v>
      </c>
      <c r="S51" s="145">
        <v>0</v>
      </c>
      <c r="T51" s="108">
        <v>0</v>
      </c>
      <c r="U51" s="109">
        <f t="shared" si="11"/>
        <v>0</v>
      </c>
      <c r="V51" s="114">
        <v>1</v>
      </c>
      <c r="W51" s="115">
        <f>Q51+S51+U51</f>
        <v>0</v>
      </c>
      <c r="X51" s="65" t="s">
        <v>140</v>
      </c>
      <c r="Y51" s="80"/>
      <c r="Z51" s="80"/>
      <c r="AA51" s="80"/>
      <c r="AB51" s="80"/>
      <c r="AC51" s="79">
        <v>60000000</v>
      </c>
      <c r="AD51" s="79">
        <v>0</v>
      </c>
      <c r="AE51" s="79">
        <v>0</v>
      </c>
      <c r="AF51" s="79">
        <v>0</v>
      </c>
      <c r="AG51" s="79">
        <v>60000000</v>
      </c>
      <c r="AH51" s="79">
        <f>AD51+AF51</f>
        <v>0</v>
      </c>
      <c r="AI51" s="254"/>
      <c r="AJ51" s="215"/>
    </row>
    <row r="52" spans="3:36" ht="193.5" customHeight="1" x14ac:dyDescent="0.25">
      <c r="C52" s="251" t="s">
        <v>109</v>
      </c>
      <c r="D52" s="58" t="s">
        <v>29</v>
      </c>
      <c r="E52" s="58" t="s">
        <v>29</v>
      </c>
      <c r="F52" s="203" t="s">
        <v>110</v>
      </c>
      <c r="G52" s="203">
        <v>100</v>
      </c>
      <c r="H52" s="203" t="s">
        <v>111</v>
      </c>
      <c r="I52" s="208" t="s">
        <v>112</v>
      </c>
      <c r="J52" s="8" t="s">
        <v>113</v>
      </c>
      <c r="K52" s="63" t="s">
        <v>219</v>
      </c>
      <c r="L52" s="62" t="s">
        <v>133</v>
      </c>
      <c r="M52" s="49" t="s">
        <v>185</v>
      </c>
      <c r="N52" s="74">
        <v>0</v>
      </c>
      <c r="O52" s="105">
        <f t="shared" si="14"/>
        <v>0</v>
      </c>
      <c r="P52" s="74">
        <v>0</v>
      </c>
      <c r="Q52" s="105">
        <f t="shared" si="24"/>
        <v>0</v>
      </c>
      <c r="R52" s="112">
        <v>69</v>
      </c>
      <c r="S52" s="105">
        <v>0</v>
      </c>
      <c r="T52" s="112">
        <v>69</v>
      </c>
      <c r="U52" s="75">
        <f t="shared" si="11"/>
        <v>1</v>
      </c>
      <c r="V52" s="114">
        <v>69</v>
      </c>
      <c r="W52" s="115">
        <f>Q52+S52+U52</f>
        <v>1</v>
      </c>
      <c r="X52" s="253" t="s">
        <v>129</v>
      </c>
      <c r="Y52" s="99">
        <v>0</v>
      </c>
      <c r="Z52" s="99">
        <v>0</v>
      </c>
      <c r="AA52" s="99">
        <v>0</v>
      </c>
      <c r="AB52" s="99">
        <v>0</v>
      </c>
      <c r="AC52" s="99">
        <v>0</v>
      </c>
      <c r="AD52" s="99">
        <v>0</v>
      </c>
      <c r="AE52" s="99">
        <v>0</v>
      </c>
      <c r="AF52" s="99">
        <v>0</v>
      </c>
      <c r="AG52" s="99">
        <v>0</v>
      </c>
      <c r="AH52" s="99">
        <v>0</v>
      </c>
      <c r="AI52" s="193" t="s">
        <v>132</v>
      </c>
      <c r="AJ52" s="80" t="s">
        <v>126</v>
      </c>
    </row>
    <row r="53" spans="3:36" ht="186.75" customHeight="1" x14ac:dyDescent="0.25">
      <c r="C53" s="251"/>
      <c r="D53" s="59"/>
      <c r="E53" s="59"/>
      <c r="F53" s="204"/>
      <c r="G53" s="204"/>
      <c r="H53" s="204"/>
      <c r="I53" s="198"/>
      <c r="J53" s="8" t="s">
        <v>264</v>
      </c>
      <c r="K53" s="63" t="s">
        <v>265</v>
      </c>
      <c r="L53" s="62" t="s">
        <v>212</v>
      </c>
      <c r="M53" s="49" t="s">
        <v>266</v>
      </c>
      <c r="N53" s="74">
        <v>0</v>
      </c>
      <c r="O53" s="105">
        <f t="shared" ref="O53" si="31">N53/V53</f>
        <v>0</v>
      </c>
      <c r="P53" s="74">
        <v>0</v>
      </c>
      <c r="Q53" s="105">
        <f t="shared" ref="Q53" si="32">P53/V53</f>
        <v>0</v>
      </c>
      <c r="R53" s="112">
        <v>17</v>
      </c>
      <c r="S53" s="105">
        <f>R53/V53</f>
        <v>1</v>
      </c>
      <c r="T53" s="105">
        <v>0</v>
      </c>
      <c r="U53" s="75">
        <f t="shared" ref="U53" si="33">T53/V53</f>
        <v>0</v>
      </c>
      <c r="V53" s="114">
        <v>17</v>
      </c>
      <c r="W53" s="115">
        <f>Q53+S53+U53</f>
        <v>1</v>
      </c>
      <c r="X53" s="254"/>
      <c r="Y53" s="99">
        <v>0</v>
      </c>
      <c r="Z53" s="99">
        <v>0</v>
      </c>
      <c r="AA53" s="99">
        <v>0</v>
      </c>
      <c r="AB53" s="99">
        <v>0</v>
      </c>
      <c r="AC53" s="99">
        <v>0</v>
      </c>
      <c r="AD53" s="99">
        <v>0</v>
      </c>
      <c r="AE53" s="99">
        <v>0</v>
      </c>
      <c r="AF53" s="99">
        <v>0</v>
      </c>
      <c r="AG53" s="99">
        <v>0</v>
      </c>
      <c r="AH53" s="99">
        <v>0</v>
      </c>
      <c r="AI53" s="194"/>
      <c r="AJ53" s="80"/>
    </row>
    <row r="54" spans="3:36" ht="154.5" customHeight="1" x14ac:dyDescent="0.25">
      <c r="C54" s="251"/>
      <c r="D54" s="60" t="s">
        <v>29</v>
      </c>
      <c r="E54" s="60" t="s">
        <v>29</v>
      </c>
      <c r="F54" s="203" t="s">
        <v>114</v>
      </c>
      <c r="G54" s="21">
        <v>30000</v>
      </c>
      <c r="H54" s="64" t="s">
        <v>115</v>
      </c>
      <c r="I54" s="198"/>
      <c r="J54" s="8" t="s">
        <v>116</v>
      </c>
      <c r="K54" s="63" t="s">
        <v>155</v>
      </c>
      <c r="L54" s="62" t="s">
        <v>154</v>
      </c>
      <c r="M54" s="47" t="s">
        <v>234</v>
      </c>
      <c r="N54" s="74">
        <v>0</v>
      </c>
      <c r="O54" s="105">
        <f t="shared" si="14"/>
        <v>0</v>
      </c>
      <c r="P54" s="74">
        <v>0</v>
      </c>
      <c r="Q54" s="105">
        <f t="shared" si="24"/>
        <v>0</v>
      </c>
      <c r="R54" s="112">
        <v>5434</v>
      </c>
      <c r="S54" s="105">
        <f t="shared" si="6"/>
        <v>1.000184060371802</v>
      </c>
      <c r="T54" s="74">
        <v>0</v>
      </c>
      <c r="U54" s="75">
        <v>0</v>
      </c>
      <c r="V54" s="114">
        <v>5433</v>
      </c>
      <c r="W54" s="115">
        <f>O54+Q54+S54+U54-4%</f>
        <v>0.96018406037180193</v>
      </c>
      <c r="X54" s="65" t="s">
        <v>158</v>
      </c>
      <c r="Y54" s="99">
        <v>0</v>
      </c>
      <c r="Z54" s="99">
        <v>0</v>
      </c>
      <c r="AA54" s="99">
        <v>0</v>
      </c>
      <c r="AB54" s="99">
        <v>0</v>
      </c>
      <c r="AC54" s="99">
        <v>0</v>
      </c>
      <c r="AD54" s="99">
        <v>0</v>
      </c>
      <c r="AE54" s="99">
        <v>0</v>
      </c>
      <c r="AF54" s="99">
        <v>0</v>
      </c>
      <c r="AG54" s="99">
        <v>0</v>
      </c>
      <c r="AH54" s="99">
        <v>0</v>
      </c>
      <c r="AI54" s="80" t="s">
        <v>131</v>
      </c>
      <c r="AJ54" s="80"/>
    </row>
    <row r="55" spans="3:36" ht="48.75" customHeight="1" x14ac:dyDescent="0.25">
      <c r="C55" s="104" t="s">
        <v>109</v>
      </c>
      <c r="D55" s="60" t="s">
        <v>29</v>
      </c>
      <c r="E55" s="60" t="s">
        <v>29</v>
      </c>
      <c r="F55" s="204"/>
      <c r="G55" s="21">
        <v>30000</v>
      </c>
      <c r="H55" s="64" t="s">
        <v>115</v>
      </c>
      <c r="I55" s="199"/>
      <c r="J55" s="161" t="s">
        <v>116</v>
      </c>
      <c r="K55" s="161" t="s">
        <v>156</v>
      </c>
      <c r="L55" s="162" t="s">
        <v>157</v>
      </c>
      <c r="M55" s="47" t="s">
        <v>223</v>
      </c>
      <c r="N55" s="74">
        <v>0</v>
      </c>
      <c r="O55" s="105">
        <f t="shared" si="14"/>
        <v>0</v>
      </c>
      <c r="P55" s="74">
        <v>10866</v>
      </c>
      <c r="Q55" s="105">
        <f t="shared" si="24"/>
        <v>0.52075146170804176</v>
      </c>
      <c r="R55" s="75">
        <v>0</v>
      </c>
      <c r="S55" s="105">
        <f t="shared" si="6"/>
        <v>0</v>
      </c>
      <c r="T55" s="74">
        <v>10000</v>
      </c>
      <c r="U55" s="75">
        <v>0</v>
      </c>
      <c r="V55" s="114">
        <v>20866</v>
      </c>
      <c r="W55" s="115">
        <f>O55+Q55+S55+U55</f>
        <v>0.52075146170804176</v>
      </c>
      <c r="X55" s="65"/>
      <c r="Y55" s="99">
        <v>0</v>
      </c>
      <c r="Z55" s="99">
        <v>0</v>
      </c>
      <c r="AA55" s="99">
        <v>0</v>
      </c>
      <c r="AB55" s="99">
        <v>0</v>
      </c>
      <c r="AC55" s="99">
        <v>0</v>
      </c>
      <c r="AD55" s="99">
        <v>0</v>
      </c>
      <c r="AE55" s="99">
        <v>0</v>
      </c>
      <c r="AF55" s="99">
        <v>0</v>
      </c>
      <c r="AG55" s="99">
        <v>0</v>
      </c>
      <c r="AH55" s="99">
        <v>0</v>
      </c>
      <c r="AI55" s="80"/>
      <c r="AJ55" s="80"/>
    </row>
    <row r="56" spans="3:36" ht="52.5" customHeight="1" x14ac:dyDescent="0.25">
      <c r="C56" s="104" t="s">
        <v>109</v>
      </c>
      <c r="D56" s="8" t="s">
        <v>29</v>
      </c>
      <c r="E56" s="8" t="s">
        <v>29</v>
      </c>
      <c r="F56" s="64" t="s">
        <v>67</v>
      </c>
      <c r="G56" s="20">
        <v>1</v>
      </c>
      <c r="H56" s="64" t="s">
        <v>68</v>
      </c>
      <c r="I56" s="8" t="s">
        <v>117</v>
      </c>
      <c r="J56" s="55" t="s">
        <v>118</v>
      </c>
      <c r="K56" s="55" t="s">
        <v>139</v>
      </c>
      <c r="L56" s="121" t="s">
        <v>119</v>
      </c>
      <c r="M56" s="47" t="s">
        <v>138</v>
      </c>
      <c r="N56" s="74">
        <v>100</v>
      </c>
      <c r="O56" s="105">
        <f t="shared" si="14"/>
        <v>0.33333333333333331</v>
      </c>
      <c r="P56" s="74">
        <v>100</v>
      </c>
      <c r="Q56" s="105">
        <f t="shared" si="24"/>
        <v>0.33333333333333331</v>
      </c>
      <c r="R56" s="74">
        <v>100</v>
      </c>
      <c r="S56" s="105">
        <f t="shared" si="6"/>
        <v>0.33333333333333331</v>
      </c>
      <c r="T56" s="74">
        <v>0</v>
      </c>
      <c r="U56" s="75">
        <f t="shared" si="11"/>
        <v>0</v>
      </c>
      <c r="V56" s="114">
        <v>300</v>
      </c>
      <c r="W56" s="115">
        <f>O56+Q56+S56+U56</f>
        <v>1</v>
      </c>
      <c r="X56" s="65" t="s">
        <v>128</v>
      </c>
      <c r="Y56" s="99">
        <v>0</v>
      </c>
      <c r="Z56" s="99">
        <v>0</v>
      </c>
      <c r="AA56" s="99">
        <v>0</v>
      </c>
      <c r="AB56" s="99">
        <v>0</v>
      </c>
      <c r="AC56" s="99">
        <v>0</v>
      </c>
      <c r="AD56" s="99">
        <v>0</v>
      </c>
      <c r="AE56" s="99">
        <v>0</v>
      </c>
      <c r="AF56" s="99">
        <v>0</v>
      </c>
      <c r="AG56" s="99">
        <v>0</v>
      </c>
      <c r="AH56" s="99">
        <v>0</v>
      </c>
      <c r="AI56" s="80"/>
      <c r="AJ56" s="80"/>
    </row>
    <row r="57" spans="3:36" x14ac:dyDescent="0.25">
      <c r="C57" s="12"/>
      <c r="D57" s="26"/>
      <c r="E57" s="26"/>
      <c r="F57" s="9"/>
      <c r="G57" s="22"/>
      <c r="H57" s="9"/>
      <c r="I57" s="30"/>
      <c r="J57" s="26"/>
      <c r="K57" s="13"/>
      <c r="L57" s="25"/>
      <c r="M57" s="32"/>
      <c r="N57" s="13"/>
      <c r="O57" s="14"/>
      <c r="P57" s="13"/>
      <c r="Q57" s="14"/>
      <c r="R57" s="13"/>
      <c r="S57" s="14"/>
      <c r="T57" s="13"/>
      <c r="U57" s="15"/>
      <c r="V57" s="13"/>
      <c r="W57" s="16"/>
      <c r="X57" s="68"/>
      <c r="Y57" s="17"/>
      <c r="Z57" s="17"/>
      <c r="AA57" s="17"/>
      <c r="AB57" s="17"/>
      <c r="AC57" s="17"/>
      <c r="AD57" s="17"/>
      <c r="AE57" s="17"/>
      <c r="AF57" s="17"/>
      <c r="AG57" s="10"/>
      <c r="AH57" s="17"/>
      <c r="AI57" s="17"/>
      <c r="AJ57" s="36"/>
    </row>
    <row r="58" spans="3:36" x14ac:dyDescent="0.25">
      <c r="C58" s="12"/>
      <c r="D58" s="26"/>
      <c r="E58" s="26"/>
      <c r="F58" s="9"/>
      <c r="G58" s="22"/>
      <c r="H58" s="9"/>
      <c r="I58" s="30"/>
      <c r="J58" s="26"/>
      <c r="K58" s="13"/>
      <c r="L58" s="25"/>
      <c r="M58" s="32"/>
      <c r="N58" s="13"/>
      <c r="O58" s="14"/>
      <c r="P58" s="13"/>
      <c r="Q58" s="14"/>
      <c r="R58" s="13"/>
      <c r="S58" s="14"/>
      <c r="T58" s="13"/>
      <c r="U58" s="15"/>
      <c r="V58" s="13"/>
      <c r="W58" s="16"/>
      <c r="X58" s="68"/>
      <c r="Y58" s="17"/>
      <c r="Z58" s="17"/>
      <c r="AA58" s="17"/>
      <c r="AB58" s="17"/>
      <c r="AC58" s="17"/>
      <c r="AD58" s="17"/>
      <c r="AE58" s="17"/>
      <c r="AF58" s="17"/>
      <c r="AG58" s="10"/>
      <c r="AH58" s="17"/>
      <c r="AI58" s="17"/>
      <c r="AJ58" s="37"/>
    </row>
    <row r="59" spans="3:36" x14ac:dyDescent="0.25">
      <c r="C59" s="12"/>
      <c r="D59" s="26"/>
      <c r="E59" s="26"/>
      <c r="F59" s="9"/>
      <c r="G59" s="22"/>
      <c r="H59" s="9"/>
      <c r="I59" s="30"/>
      <c r="J59" s="26"/>
      <c r="K59" s="13"/>
      <c r="L59" s="25"/>
      <c r="M59" s="32"/>
      <c r="N59" s="13"/>
      <c r="O59" s="14"/>
      <c r="P59" s="13"/>
      <c r="Q59" s="14"/>
      <c r="R59" s="13"/>
      <c r="S59" s="14"/>
      <c r="T59" s="13"/>
      <c r="U59" s="15"/>
      <c r="V59" s="13"/>
      <c r="W59" s="16"/>
      <c r="X59" s="68"/>
      <c r="Y59" s="17"/>
      <c r="Z59" s="17"/>
      <c r="AA59" s="17"/>
      <c r="AB59" s="17"/>
      <c r="AC59" s="17"/>
      <c r="AD59" s="17"/>
      <c r="AE59" s="17"/>
      <c r="AF59" s="17"/>
      <c r="AG59" s="10"/>
      <c r="AH59" s="17"/>
      <c r="AI59" s="17"/>
      <c r="AJ59" s="37"/>
    </row>
    <row r="60" spans="3:36" x14ac:dyDescent="0.25">
      <c r="C60" s="1" t="s">
        <v>142</v>
      </c>
      <c r="D60" s="27"/>
      <c r="E60" s="27"/>
      <c r="F60" s="2"/>
      <c r="G60" s="23"/>
      <c r="H60" s="2"/>
      <c r="I60" s="31"/>
      <c r="J60" s="27"/>
      <c r="K60" s="11" t="s">
        <v>143</v>
      </c>
      <c r="L60" s="18" t="s">
        <v>144</v>
      </c>
      <c r="M60" s="33"/>
      <c r="N60" s="9"/>
      <c r="O60" s="9"/>
      <c r="P60" s="9"/>
      <c r="Q60" s="16"/>
      <c r="R60" s="9"/>
      <c r="S60" s="1" t="s">
        <v>145</v>
      </c>
      <c r="T60" s="1" t="s">
        <v>233</v>
      </c>
      <c r="U60" s="9"/>
      <c r="V60" s="13"/>
      <c r="W60" s="9"/>
      <c r="X60" s="69"/>
      <c r="Y60" s="9"/>
      <c r="Z60" s="10"/>
      <c r="AA60" s="10"/>
      <c r="AB60" s="10"/>
      <c r="AC60" s="10"/>
      <c r="AD60" s="10"/>
      <c r="AE60" s="10"/>
      <c r="AF60" s="10"/>
      <c r="AG60" s="10"/>
      <c r="AH60" s="10"/>
      <c r="AI60" s="10"/>
      <c r="AJ60" s="38"/>
    </row>
    <row r="61" spans="3:36" x14ac:dyDescent="0.25">
      <c r="C61" s="1"/>
      <c r="D61" s="27"/>
      <c r="E61" s="27"/>
      <c r="F61" s="2"/>
      <c r="G61" s="23"/>
      <c r="H61" s="2"/>
      <c r="I61" s="31"/>
      <c r="J61" s="27"/>
      <c r="K61" s="1"/>
      <c r="L61" s="18"/>
      <c r="M61" s="33"/>
      <c r="N61" s="1"/>
      <c r="O61" s="1"/>
      <c r="P61" s="1"/>
      <c r="Q61" s="119"/>
      <c r="R61" s="1"/>
      <c r="S61" s="1"/>
      <c r="T61" s="1"/>
      <c r="U61" s="1"/>
      <c r="V61" s="3"/>
      <c r="W61" s="1"/>
      <c r="X61" s="70"/>
      <c r="Y61" s="1"/>
      <c r="Z61" s="1"/>
      <c r="AA61" s="1"/>
      <c r="AB61" s="1"/>
      <c r="AC61" s="3"/>
      <c r="AD61" s="3"/>
      <c r="AE61" s="3"/>
      <c r="AF61" s="3"/>
      <c r="AG61" s="2"/>
      <c r="AH61" s="3"/>
      <c r="AI61" s="3"/>
      <c r="AJ61" s="4"/>
    </row>
    <row r="62" spans="3:36" x14ac:dyDescent="0.25">
      <c r="V62" s="51"/>
    </row>
    <row r="63" spans="3:36" x14ac:dyDescent="0.25">
      <c r="V63" s="51"/>
    </row>
    <row r="64" spans="3:36" x14ac:dyDescent="0.25">
      <c r="V64" s="51"/>
    </row>
    <row r="65" spans="22:22" x14ac:dyDescent="0.25">
      <c r="V65" s="51"/>
    </row>
    <row r="66" spans="22:22" x14ac:dyDescent="0.25">
      <c r="V66" s="51"/>
    </row>
    <row r="67" spans="22:22" x14ac:dyDescent="0.25">
      <c r="V67" s="51"/>
    </row>
    <row r="68" spans="22:22" x14ac:dyDescent="0.25">
      <c r="V68" s="51"/>
    </row>
  </sheetData>
  <mergeCells count="176">
    <mergeCell ref="X42:X44"/>
    <mergeCell ref="Y42:Y44"/>
    <mergeCell ref="Z42:Z44"/>
    <mergeCell ref="AI40:AI41"/>
    <mergeCell ref="AJ31:AJ36"/>
    <mergeCell ref="AJ40:AJ41"/>
    <mergeCell ref="AJ37:AJ38"/>
    <mergeCell ref="AG47:AG48"/>
    <mergeCell ref="AE47:AE48"/>
    <mergeCell ref="AF47:AF48"/>
    <mergeCell ref="AA42:AA44"/>
    <mergeCell ref="Z31:Z33"/>
    <mergeCell ref="AA31:AA33"/>
    <mergeCell ref="AB31:AB33"/>
    <mergeCell ref="AC31:AC33"/>
    <mergeCell ref="X32:X33"/>
    <mergeCell ref="Y31:Y33"/>
    <mergeCell ref="AE49:AE50"/>
    <mergeCell ref="AF49:AF50"/>
    <mergeCell ref="AJ42:AJ44"/>
    <mergeCell ref="AJ47:AJ51"/>
    <mergeCell ref="AE42:AE44"/>
    <mergeCell ref="AF42:AF44"/>
    <mergeCell ref="AG42:AG44"/>
    <mergeCell ref="AH42:AH44"/>
    <mergeCell ref="AH49:AH50"/>
    <mergeCell ref="AI46:AI51"/>
    <mergeCell ref="C31:C36"/>
    <mergeCell ref="D31:D33"/>
    <mergeCell ref="E31:E33"/>
    <mergeCell ref="C52:C54"/>
    <mergeCell ref="I52:I55"/>
    <mergeCell ref="F54:F55"/>
    <mergeCell ref="AI42:AI44"/>
    <mergeCell ref="AG31:AG33"/>
    <mergeCell ref="AH31:AH33"/>
    <mergeCell ref="AI31:AI33"/>
    <mergeCell ref="I31:I33"/>
    <mergeCell ref="J34:J35"/>
    <mergeCell ref="C37:C41"/>
    <mergeCell ref="D37:D41"/>
    <mergeCell ref="F52:F53"/>
    <mergeCell ref="G52:G53"/>
    <mergeCell ref="H52:H53"/>
    <mergeCell ref="X52:X53"/>
    <mergeCell ref="C47:C51"/>
    <mergeCell ref="D47:D51"/>
    <mergeCell ref="E47:E51"/>
    <mergeCell ref="I47:I51"/>
    <mergeCell ref="AC42:AC44"/>
    <mergeCell ref="AD42:AD44"/>
    <mergeCell ref="C42:C44"/>
    <mergeCell ref="D42:D44"/>
    <mergeCell ref="AB42:AB44"/>
    <mergeCell ref="AH47:AH48"/>
    <mergeCell ref="J47:J50"/>
    <mergeCell ref="Y47:Y48"/>
    <mergeCell ref="M47:M48"/>
    <mergeCell ref="M49:M50"/>
    <mergeCell ref="Z47:Z48"/>
    <mergeCell ref="AA47:AA48"/>
    <mergeCell ref="AB47:AB48"/>
    <mergeCell ref="AC47:AC48"/>
    <mergeCell ref="AD47:AD48"/>
    <mergeCell ref="Y49:Y50"/>
    <mergeCell ref="Z49:Z50"/>
    <mergeCell ref="AA49:AA50"/>
    <mergeCell ref="AB49:AB50"/>
    <mergeCell ref="AC49:AC50"/>
    <mergeCell ref="AD49:AD50"/>
    <mergeCell ref="F47:F49"/>
    <mergeCell ref="G47:G49"/>
    <mergeCell ref="H47:H49"/>
    <mergeCell ref="M42:M44"/>
    <mergeCell ref="AG49:AG50"/>
    <mergeCell ref="E42:E44"/>
    <mergeCell ref="H42:H44"/>
    <mergeCell ref="I42:I44"/>
    <mergeCell ref="J42:J44"/>
    <mergeCell ref="L42:L44"/>
    <mergeCell ref="F31:F36"/>
    <mergeCell ref="G31:G36"/>
    <mergeCell ref="H31:H33"/>
    <mergeCell ref="I26:I27"/>
    <mergeCell ref="I37:I41"/>
    <mergeCell ref="H37:H41"/>
    <mergeCell ref="G37:G41"/>
    <mergeCell ref="F37:F41"/>
    <mergeCell ref="E37:E41"/>
    <mergeCell ref="L37:L38"/>
    <mergeCell ref="K40:K41"/>
    <mergeCell ref="L40:L41"/>
    <mergeCell ref="J37:J41"/>
    <mergeCell ref="K37:K39"/>
    <mergeCell ref="F42:F44"/>
    <mergeCell ref="AJ29:AJ30"/>
    <mergeCell ref="AJ16:AJ18"/>
    <mergeCell ref="AJ19:AJ24"/>
    <mergeCell ref="AJ25:AJ28"/>
    <mergeCell ref="X16:X17"/>
    <mergeCell ref="C26:C27"/>
    <mergeCell ref="D26:D27"/>
    <mergeCell ref="E26:E27"/>
    <mergeCell ref="F26:F27"/>
    <mergeCell ref="C16:C18"/>
    <mergeCell ref="D16:D18"/>
    <mergeCell ref="E16:E18"/>
    <mergeCell ref="I16:I18"/>
    <mergeCell ref="J26:J27"/>
    <mergeCell ref="K26:K27"/>
    <mergeCell ref="G26:G27"/>
    <mergeCell ref="H26:H27"/>
    <mergeCell ref="Y7:Z7"/>
    <mergeCell ref="C13:C14"/>
    <mergeCell ref="D13:D14"/>
    <mergeCell ref="E13:E14"/>
    <mergeCell ref="F13:F14"/>
    <mergeCell ref="G13:G14"/>
    <mergeCell ref="C9:C11"/>
    <mergeCell ref="D9:D11"/>
    <mergeCell ref="E9:E11"/>
    <mergeCell ref="F9:F11"/>
    <mergeCell ref="G9:G11"/>
    <mergeCell ref="H9:H11"/>
    <mergeCell ref="H13:H14"/>
    <mergeCell ref="I9:I11"/>
    <mergeCell ref="L6:L8"/>
    <mergeCell ref="M6:M8"/>
    <mergeCell ref="C1:I4"/>
    <mergeCell ref="J1:AA1"/>
    <mergeCell ref="J2:AA2"/>
    <mergeCell ref="J3:AA3"/>
    <mergeCell ref="J4:M4"/>
    <mergeCell ref="N4:Y4"/>
    <mergeCell ref="C5:M5"/>
    <mergeCell ref="N5:AJ5"/>
    <mergeCell ref="C6:C8"/>
    <mergeCell ref="D6:E6"/>
    <mergeCell ref="F6:F8"/>
    <mergeCell ref="G6:G8"/>
    <mergeCell ref="H6:H8"/>
    <mergeCell ref="I6:I8"/>
    <mergeCell ref="J6:J8"/>
    <mergeCell ref="K6:K8"/>
    <mergeCell ref="AJ6:AJ8"/>
    <mergeCell ref="D7:D8"/>
    <mergeCell ref="E7:E8"/>
    <mergeCell ref="N7:O7"/>
    <mergeCell ref="AA7:AB7"/>
    <mergeCell ref="N6:W6"/>
    <mergeCell ref="X6:X8"/>
    <mergeCell ref="Y6:AH6"/>
    <mergeCell ref="AI52:AI53"/>
    <mergeCell ref="AK42:AK44"/>
    <mergeCell ref="H34:H36"/>
    <mergeCell ref="AI6:AI8"/>
    <mergeCell ref="AC7:AD7"/>
    <mergeCell ref="AE7:AF7"/>
    <mergeCell ref="AG7:AH7"/>
    <mergeCell ref="I13:I14"/>
    <mergeCell ref="J32:J33"/>
    <mergeCell ref="AD31:AD33"/>
    <mergeCell ref="I34:I36"/>
    <mergeCell ref="X34:X36"/>
    <mergeCell ref="AE31:AE33"/>
    <mergeCell ref="AF31:AF33"/>
    <mergeCell ref="P7:Q7"/>
    <mergeCell ref="R7:S7"/>
    <mergeCell ref="T7:U7"/>
    <mergeCell ref="V7:W7"/>
    <mergeCell ref="J9:J11"/>
    <mergeCell ref="X9:X10"/>
    <mergeCell ref="M26:M27"/>
    <mergeCell ref="X26:X27"/>
    <mergeCell ref="AI9:AI10"/>
    <mergeCell ref="AJ9:AJ1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63a892c-fd16-4cde-903e-247ab9a02542" xsi:nil="true"/>
    <Clasificaci_x00f3_n xmlns="a63a892c-fd16-4cde-903e-247ab9a02542">Otros</Clasificaci_x00f3_n>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268FCA23-3C6F-4271-890B-9D0329BC3174}"/>
</file>

<file path=customXml/itemProps2.xml><?xml version="1.0" encoding="utf-8"?>
<ds:datastoreItem xmlns:ds="http://schemas.openxmlformats.org/officeDocument/2006/customXml" ds:itemID="{CC429139-1605-4DFC-A3F4-92BC7ECBFDBD}"/>
</file>

<file path=customXml/itemProps3.xml><?xml version="1.0" encoding="utf-8"?>
<ds:datastoreItem xmlns:ds="http://schemas.openxmlformats.org/officeDocument/2006/customXml" ds:itemID="{59A904F3-E0C7-4B2B-AD77-5AE53242B7F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PAM I Trimstre 2023</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SIGCE - ISCE</dc:creator>
  <cp:lastModifiedBy>Nidia Giraldo Cruz</cp:lastModifiedBy>
  <cp:lastPrinted>2022-12-19T02:32:01Z</cp:lastPrinted>
  <dcterms:created xsi:type="dcterms:W3CDTF">2018-11-07T15:38:38Z</dcterms:created>
  <dcterms:modified xsi:type="dcterms:W3CDTF">2023-12-13T16:40:54Z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